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1" windowWidth="15600" windowHeight="2460" tabRatio="543" activeTab="0"/>
  </bookViews>
  <sheets>
    <sheet name="Balance" sheetId="1" r:id="rId1"/>
    <sheet name="P y G" sheetId="2" r:id="rId2"/>
    <sheet name="ECPN" sheetId="3" r:id="rId3"/>
    <sheet name="SORIE" sheetId="4" r:id="rId4"/>
    <sheet name="FLUJOS" sheetId="5" r:id="rId5"/>
  </sheets>
  <definedNames>
    <definedName name="_xlnm.Print_Area" localSheetId="2">'ECPN'!$A$1:$L$74</definedName>
    <definedName name="_xlnm.Print_Area" localSheetId="4">'FLUJOS'!$A$1:$D$73</definedName>
    <definedName name="_xlnm.Print_Area" localSheetId="1">'P y G'!$A$1:$E$82</definedName>
    <definedName name="_xlnm.Print_Area" localSheetId="3">'SORIE'!$A$1:$D$63</definedName>
    <definedName name="AS2DocOpenMode" hidden="1">"AS2DocumentEdit"</definedName>
    <definedName name="_xlnm.Print_Titles" localSheetId="1">'P y G'!$2:$12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89043EB_77F4_4DD5_B799_5229E4309A8F_.wvu.PrintArea" localSheetId="0" hidden="1">'Balance'!$B$2:$J$96</definedName>
    <definedName name="Z_089043EB_77F4_4DD5_B799_5229E4309A8F_.wvu.PrintArea" localSheetId="1" hidden="1">'P y G'!$B$2:$E$82</definedName>
    <definedName name="Z_089043EB_77F4_4DD5_B799_5229E4309A8F_.wvu.PrintTitles" localSheetId="1" hidden="1">'P y G'!$2:$12</definedName>
    <definedName name="Z_31171203_F6E3_47C2_9541_2BEC7CEEABD3_.wvu.PrintArea" localSheetId="0" hidden="1">'Balance'!$B$2:$J$96</definedName>
    <definedName name="Z_31171203_F6E3_47C2_9541_2BEC7CEEABD3_.wvu.PrintArea" localSheetId="1" hidden="1">'P y G'!$B$2:$E$82</definedName>
    <definedName name="Z_31171203_F6E3_47C2_9541_2BEC7CEEABD3_.wvu.PrintTitles" localSheetId="1" hidden="1">'P y G'!$2:$12</definedName>
    <definedName name="Z_39555899_7229_431C_B0C4_A2456B3BD4F4_.wvu.PrintArea" localSheetId="3" hidden="1">'SORIE'!$A$2:$D$62</definedName>
    <definedName name="Z_3DED132A_92BD_4480_B96B_7F3CC5FBE5B9_.wvu.PrintArea" localSheetId="3" hidden="1">'SORIE'!$A$2:$D$62</definedName>
    <definedName name="Z_45E0872E_8538_4A3E_B7D3_7C0DDB664EB3_.wvu.PrintArea" localSheetId="3" hidden="1">'SORIE'!$A$2:$D$62</definedName>
    <definedName name="Z_59C2ACB5_C8B7_44A9_82D2_9AD6EE0411EF_.wvu.PrintArea" localSheetId="0" hidden="1">'Balance'!$B$2:$J$96</definedName>
    <definedName name="Z_59C2ACB5_C8B7_44A9_82D2_9AD6EE0411EF_.wvu.PrintArea" localSheetId="1" hidden="1">'P y G'!$B$2:$E$82</definedName>
    <definedName name="Z_59C2ACB5_C8B7_44A9_82D2_9AD6EE0411EF_.wvu.PrintTitles" localSheetId="1" hidden="1">'P y G'!$2:$12</definedName>
    <definedName name="Z_7C3F84B5_1198_4AF4_8B01_A136BCDFE021_.wvu.PrintArea" localSheetId="3" hidden="1">'SORIE'!$A$2:$D$62</definedName>
    <definedName name="Z_8F0672CF_C2E5_4054_AE36_7F91D6C683FD_.wvu.PrintArea" localSheetId="0" hidden="1">'Balance'!$B$2:$J$96</definedName>
    <definedName name="Z_8F0672CF_C2E5_4054_AE36_7F91D6C683FD_.wvu.PrintArea" localSheetId="1" hidden="1">'P y G'!$B$2:$E$82</definedName>
    <definedName name="Z_8F0672CF_C2E5_4054_AE36_7F91D6C683FD_.wvu.PrintTitles" localSheetId="1" hidden="1">'P y G'!$2:$12</definedName>
    <definedName name="Z_9563E24A_A0ED_4B18_89E5_E05BD1830CBA_.wvu.PrintArea" localSheetId="0" hidden="1">'Balance'!$B$2:$J$96</definedName>
    <definedName name="Z_9563E24A_A0ED_4B18_89E5_E05BD1830CBA_.wvu.PrintArea" localSheetId="1" hidden="1">'P y G'!$B$2:$E$82</definedName>
    <definedName name="Z_9563E24A_A0ED_4B18_89E5_E05BD1830CBA_.wvu.PrintTitles" localSheetId="1" hidden="1">'P y G'!$2:$12</definedName>
    <definedName name="Z_C9EA27FD_DE0E_4639_9089_ECB3F15166CD_.wvu.PrintArea" localSheetId="0" hidden="1">'Balance'!$A$2:$J$97</definedName>
    <definedName name="Z_C9EA27FD_DE0E_4639_9089_ECB3F15166CD_.wvu.PrintArea" localSheetId="2" hidden="1">'ECPN'!$A$2:$L$74</definedName>
    <definedName name="Z_C9EA27FD_DE0E_4639_9089_ECB3F15166CD_.wvu.PrintArea" localSheetId="4" hidden="1">'FLUJOS'!$A$2:$D$73</definedName>
    <definedName name="Z_C9EA27FD_DE0E_4639_9089_ECB3F15166CD_.wvu.PrintArea" localSheetId="1" hidden="1">'P y G'!$A$2:$E$82</definedName>
    <definedName name="Z_C9EA27FD_DE0E_4639_9089_ECB3F15166CD_.wvu.PrintTitles" localSheetId="1" hidden="1">'P y G'!$2:$12</definedName>
    <definedName name="Z_CE05D547_2B27_4B44_A2E1_1D89520E903C_.wvu.PrintArea" localSheetId="3" hidden="1">'SORIE'!$A$2:$D$62</definedName>
    <definedName name="Z_E11D4069_96AB_444D_9F35_0D0133438872_.wvu.PrintArea" localSheetId="0" hidden="1">'Balance'!$B$2:$J$96</definedName>
    <definedName name="Z_E11D4069_96AB_444D_9F35_0D0133438872_.wvu.PrintArea" localSheetId="1" hidden="1">'P y G'!$B$2:$E$82</definedName>
    <definedName name="Z_E11D4069_96AB_444D_9F35_0D0133438872_.wvu.PrintTitles" localSheetId="1" hidden="1">'P y G'!$2:$12</definedName>
  </definedNames>
  <calcPr fullCalcOnLoad="1"/>
</workbook>
</file>

<file path=xl/sharedStrings.xml><?xml version="1.0" encoding="utf-8"?>
<sst xmlns="http://schemas.openxmlformats.org/spreadsheetml/2006/main" count="392" uniqueCount="373">
  <si>
    <r>
      <rPr>
        <b/>
        <sz val="14"/>
        <rFont val="Arial"/>
        <family val="2"/>
      </rPr>
      <t>CAJA RURAL DE GRANADA, SOCIEDAD COOPERATIVA DE CRÉDITO</t>
    </r>
  </si>
  <si>
    <r>
      <rPr>
        <b/>
        <u val="single"/>
        <sz val="12"/>
        <rFont val="Arial"/>
        <family val="2"/>
      </rPr>
      <t>BALANCE SHEETS AS AT 31 DECEMBER 2014 AND 2013</t>
    </r>
  </si>
  <si>
    <r>
      <rPr>
        <sz val="11"/>
        <rFont val="Arial"/>
        <family val="2"/>
      </rPr>
      <t>(Thousands of Euros)</t>
    </r>
  </si>
  <si>
    <r>
      <rPr>
        <sz val="10"/>
        <rFont val="Arial"/>
        <family val="2"/>
      </rPr>
      <t>The accompanying Notes 1 to 39 are an integral part of the balance sheet as at 31 December 2014.</t>
    </r>
  </si>
  <si>
    <r>
      <rPr>
        <b/>
        <sz val="10"/>
        <rFont val="Arial"/>
        <family val="2"/>
      </rPr>
      <t>ASSETS</t>
    </r>
  </si>
  <si>
    <r>
      <rPr>
        <b/>
        <sz val="10"/>
        <rFont val="Arial"/>
        <family val="2"/>
      </rPr>
      <t>CASH AND BALANCES WITH CENTRAL BANKS</t>
    </r>
  </si>
  <si>
    <r>
      <rPr>
        <b/>
        <sz val="10"/>
        <rFont val="Arial"/>
        <family val="2"/>
      </rPr>
      <t>FINANCIAL ASSETS HELD FOR TRADING</t>
    </r>
  </si>
  <si>
    <r>
      <rPr>
        <sz val="10"/>
        <rFont val="Arial"/>
        <family val="2"/>
      </rPr>
      <t xml:space="preserve">   Loans and advances to credit institutions</t>
    </r>
  </si>
  <si>
    <r>
      <rPr>
        <sz val="10"/>
        <rFont val="Arial"/>
        <family val="2"/>
      </rPr>
      <t xml:space="preserve">   Loans and advances to customers</t>
    </r>
  </si>
  <si>
    <r>
      <rPr>
        <sz val="10"/>
        <rFont val="Arial"/>
        <family val="2"/>
      </rPr>
      <t xml:space="preserve">   Debt instruments</t>
    </r>
  </si>
  <si>
    <r>
      <rPr>
        <sz val="10"/>
        <rFont val="Arial"/>
        <family val="2"/>
      </rPr>
      <t xml:space="preserve">   Equity instruments</t>
    </r>
  </si>
  <si>
    <r>
      <rPr>
        <sz val="10"/>
        <rFont val="Arial"/>
        <family val="2"/>
      </rPr>
      <t xml:space="preserve">   Trading derivatives</t>
    </r>
  </si>
  <si>
    <r>
      <rPr>
        <i/>
        <sz val="10"/>
        <rFont val="Arial"/>
        <family val="2"/>
      </rPr>
      <t>Memorandum item: Loaned or advanced as collateral</t>
    </r>
  </si>
  <si>
    <r>
      <rPr>
        <b/>
        <sz val="10"/>
        <rFont val="Arial"/>
        <family val="2"/>
      </rPr>
      <t xml:space="preserve">OTHER FINANCIAL ASSETS AT FAIR VALUE THROUGH </t>
    </r>
  </si>
  <si>
    <r>
      <rPr>
        <b/>
        <sz val="10"/>
        <rFont val="Arial"/>
        <family val="2"/>
      </rPr>
      <t xml:space="preserve">   PROFIT OR LOSS</t>
    </r>
  </si>
  <si>
    <r>
      <rPr>
        <sz val="10"/>
        <rFont val="Arial"/>
        <family val="2"/>
      </rPr>
      <t xml:space="preserve">   Loans and advances to credit institutions</t>
    </r>
  </si>
  <si>
    <r>
      <rPr>
        <sz val="10"/>
        <rFont val="Arial"/>
        <family val="2"/>
      </rPr>
      <t xml:space="preserve">   Loans and advances to customers</t>
    </r>
  </si>
  <si>
    <r>
      <rPr>
        <sz val="10"/>
        <rFont val="Arial"/>
        <family val="2"/>
      </rPr>
      <t xml:space="preserve">   Debt instruments</t>
    </r>
  </si>
  <si>
    <r>
      <rPr>
        <sz val="10"/>
        <rFont val="Arial"/>
        <family val="2"/>
      </rPr>
      <t xml:space="preserve">   Equity instruments</t>
    </r>
  </si>
  <si>
    <r>
      <rPr>
        <i/>
        <sz val="10"/>
        <rFont val="Arial"/>
        <family val="2"/>
      </rPr>
      <t>Memorandum item: Loaned or advanced as collateral</t>
    </r>
  </si>
  <si>
    <r>
      <rPr>
        <b/>
        <sz val="10"/>
        <rFont val="Arial"/>
        <family val="2"/>
      </rPr>
      <t>AVAILABLE-FOR-SALE FINANCIAL ASSETS</t>
    </r>
  </si>
  <si>
    <r>
      <rPr>
        <sz val="10"/>
        <rFont val="Arial"/>
        <family val="2"/>
      </rPr>
      <t xml:space="preserve">   Debt instruments</t>
    </r>
  </si>
  <si>
    <r>
      <rPr>
        <sz val="10"/>
        <rFont val="Arial"/>
        <family val="2"/>
      </rPr>
      <t xml:space="preserve">   Equity instruments</t>
    </r>
  </si>
  <si>
    <r>
      <rPr>
        <i/>
        <sz val="10"/>
        <rFont val="Arial"/>
        <family val="2"/>
      </rPr>
      <t>Memorandum item: Loaned or advanced as collateral</t>
    </r>
  </si>
  <si>
    <r>
      <rPr>
        <b/>
        <sz val="10"/>
        <rFont val="Arial"/>
        <family val="2"/>
      </rPr>
      <t>LOANS AND RECEIVABLES</t>
    </r>
  </si>
  <si>
    <r>
      <rPr>
        <sz val="10"/>
        <rFont val="Arial"/>
        <family val="2"/>
      </rPr>
      <t xml:space="preserve">   Loans and advances to credit institutions</t>
    </r>
  </si>
  <si>
    <r>
      <rPr>
        <sz val="10"/>
        <rFont val="Arial"/>
        <family val="2"/>
      </rPr>
      <t xml:space="preserve">   Loans and advances to customers</t>
    </r>
  </si>
  <si>
    <r>
      <rPr>
        <sz val="10"/>
        <rFont val="Arial"/>
        <family val="2"/>
      </rPr>
      <t xml:space="preserve">   Debt instruments</t>
    </r>
  </si>
  <si>
    <r>
      <rPr>
        <i/>
        <sz val="10"/>
        <rFont val="Arial"/>
        <family val="2"/>
      </rPr>
      <t>Memorandum item: Loaned or advanced as collateral</t>
    </r>
  </si>
  <si>
    <r>
      <rPr>
        <b/>
        <sz val="10"/>
        <rFont val="Arial"/>
        <family val="2"/>
      </rPr>
      <t>HELD-TO-MATURITY INVESTMENTS</t>
    </r>
  </si>
  <si>
    <r>
      <rPr>
        <i/>
        <sz val="10"/>
        <rFont val="Arial"/>
        <family val="2"/>
      </rPr>
      <t>Memorandum item: Loaned or advanced as collateral</t>
    </r>
  </si>
  <si>
    <r>
      <rPr>
        <b/>
        <sz val="10"/>
        <rFont val="Arial"/>
        <family val="2"/>
      </rPr>
      <t>CHANGES IN THE FAIR VALUE OF HEDGED ITEMS IN PORTFOLIO HEDGES OF INTEREST RATE RISK</t>
    </r>
  </si>
  <si>
    <r>
      <rPr>
        <b/>
        <sz val="10"/>
        <rFont val="Arial"/>
        <family val="2"/>
      </rPr>
      <t>HEDGING DERIVATIVES</t>
    </r>
  </si>
  <si>
    <r>
      <rPr>
        <b/>
        <sz val="10"/>
        <rFont val="Arial"/>
        <family val="2"/>
      </rPr>
      <t>NON-CURRENT ASSETS HELD FOR SALE</t>
    </r>
  </si>
  <si>
    <r>
      <rPr>
        <b/>
        <sz val="10"/>
        <rFont val="Arial"/>
        <family val="2"/>
      </rPr>
      <t>INVESTMENTS</t>
    </r>
  </si>
  <si>
    <r>
      <rPr>
        <sz val="10"/>
        <rFont val="Arial"/>
        <family val="2"/>
      </rPr>
      <t xml:space="preserve">   Associates</t>
    </r>
  </si>
  <si>
    <r>
      <rPr>
        <sz val="10"/>
        <rFont val="Arial"/>
        <family val="2"/>
      </rPr>
      <t xml:space="preserve">   Jointly controlled entities</t>
    </r>
  </si>
  <si>
    <r>
      <rPr>
        <sz val="10"/>
        <rFont val="Arial"/>
        <family val="2"/>
      </rPr>
      <t xml:space="preserve">   Group companies</t>
    </r>
  </si>
  <si>
    <r>
      <rPr>
        <b/>
        <sz val="10"/>
        <rFont val="Arial"/>
        <family val="2"/>
      </rPr>
      <t>INSURANCE CONTRACTS LINKED TO PENSIONS</t>
    </r>
  </si>
  <si>
    <r>
      <rPr>
        <b/>
        <sz val="10"/>
        <rFont val="Arial"/>
        <family val="2"/>
      </rPr>
      <t>TANGIBLE ASSETS</t>
    </r>
  </si>
  <si>
    <r>
      <rPr>
        <sz val="10"/>
        <rFont val="Arial"/>
        <family val="2"/>
      </rPr>
      <t xml:space="preserve">   Property, plant and equipment</t>
    </r>
  </si>
  <si>
    <r>
      <rPr>
        <sz val="10"/>
        <rFont val="Arial"/>
        <family val="2"/>
      </rPr>
      <t xml:space="preserve">      For own use</t>
    </r>
  </si>
  <si>
    <r>
      <rPr>
        <sz val="10"/>
        <rFont val="Arial"/>
        <family val="2"/>
      </rPr>
      <t xml:space="preserve">      Leased out under an operating lease</t>
    </r>
  </si>
  <si>
    <r>
      <rPr>
        <sz val="10"/>
        <rFont val="Arial"/>
        <family val="2"/>
      </rPr>
      <t xml:space="preserve">      Assigned to welfare projects</t>
    </r>
  </si>
  <si>
    <r>
      <rPr>
        <sz val="10"/>
        <rFont val="Arial"/>
        <family val="2"/>
      </rPr>
      <t xml:space="preserve">   Investment property</t>
    </r>
  </si>
  <si>
    <r>
      <rPr>
        <i/>
        <sz val="10"/>
        <rFont val="Arial"/>
        <family val="2"/>
      </rPr>
      <t>Memorandum item: Acquired under a finance lease</t>
    </r>
  </si>
  <si>
    <r>
      <rPr>
        <b/>
        <sz val="10"/>
        <rFont val="Arial"/>
        <family val="2"/>
      </rPr>
      <t>INTANGIBLE ASSETS</t>
    </r>
  </si>
  <si>
    <r>
      <rPr>
        <sz val="10"/>
        <rFont val="Arial"/>
        <family val="2"/>
      </rPr>
      <t xml:space="preserve">   Goodwill</t>
    </r>
  </si>
  <si>
    <r>
      <rPr>
        <sz val="10"/>
        <rFont val="Arial"/>
        <family val="2"/>
      </rPr>
      <t xml:space="preserve">   Other intangible assets</t>
    </r>
  </si>
  <si>
    <r>
      <rPr>
        <b/>
        <sz val="10"/>
        <rFont val="Arial"/>
        <family val="2"/>
      </rPr>
      <t>TAX ASSETS</t>
    </r>
  </si>
  <si>
    <r>
      <rPr>
        <sz val="10"/>
        <rFont val="Arial"/>
        <family val="2"/>
      </rPr>
      <t xml:space="preserve">   Current</t>
    </r>
  </si>
  <si>
    <r>
      <rPr>
        <sz val="10"/>
        <rFont val="Arial"/>
        <family val="2"/>
      </rPr>
      <t xml:space="preserve">   Deferred</t>
    </r>
  </si>
  <si>
    <r>
      <rPr>
        <b/>
        <sz val="10"/>
        <rFont val="Arial"/>
        <family val="2"/>
      </rPr>
      <t>OTHER ASSETS</t>
    </r>
  </si>
  <si>
    <r>
      <rPr>
        <b/>
        <sz val="10"/>
        <rFont val="Arial"/>
        <family val="2"/>
      </rPr>
      <t>TOTAL ASSETS</t>
    </r>
  </si>
  <si>
    <r>
      <rPr>
        <b/>
        <sz val="10"/>
        <rFont val="Arial"/>
        <family val="2"/>
      </rPr>
      <t xml:space="preserve">MEMORANDUM ITEMS </t>
    </r>
  </si>
  <si>
    <r>
      <rPr>
        <b/>
        <sz val="10"/>
        <rFont val="Arial"/>
        <family val="2"/>
      </rPr>
      <t>CONTINGENT LIABILITIES</t>
    </r>
  </si>
  <si>
    <r>
      <rPr>
        <b/>
        <sz val="10"/>
        <rFont val="Arial"/>
        <family val="2"/>
      </rPr>
      <t>CONTINGENT COMMITMENTS</t>
    </r>
  </si>
  <si>
    <r>
      <rPr>
        <b/>
        <sz val="10"/>
        <rFont val="Arial"/>
        <family val="2"/>
      </rPr>
      <t>Notes</t>
    </r>
  </si>
  <si>
    <r>
      <rPr>
        <sz val="10"/>
        <rFont val="Arial"/>
        <family val="2"/>
      </rPr>
      <t>(*) Presented for comparison purposes only.</t>
    </r>
  </si>
  <si>
    <r>
      <rPr>
        <b/>
        <sz val="10"/>
        <rFont val="Arial"/>
        <family val="2"/>
      </rPr>
      <t>2013 (*)</t>
    </r>
  </si>
  <si>
    <r>
      <rPr>
        <b/>
        <sz val="10"/>
        <rFont val="Arial"/>
        <family val="2"/>
      </rPr>
      <t>LIABILITIES AND EQUITY</t>
    </r>
  </si>
  <si>
    <r>
      <rPr>
        <b/>
        <sz val="10"/>
        <rFont val="Arial"/>
        <family val="2"/>
      </rPr>
      <t>LIABILITIES</t>
    </r>
  </si>
  <si>
    <r>
      <rPr>
        <b/>
        <sz val="10"/>
        <rFont val="Arial"/>
        <family val="2"/>
      </rPr>
      <t>FINANCIAL LIABILITIES HELD FOR TRADING</t>
    </r>
  </si>
  <si>
    <r>
      <rPr>
        <sz val="10"/>
        <rFont val="Arial"/>
        <family val="2"/>
      </rPr>
      <t xml:space="preserve">   Deposits from central banks</t>
    </r>
  </si>
  <si>
    <r>
      <rPr>
        <sz val="10"/>
        <rFont val="Arial"/>
        <family val="2"/>
      </rPr>
      <t xml:space="preserve">   Deposits from credit institutions</t>
    </r>
  </si>
  <si>
    <r>
      <rPr>
        <sz val="10"/>
        <rFont val="Arial"/>
        <family val="2"/>
      </rPr>
      <t xml:space="preserve">   Customer deposits</t>
    </r>
  </si>
  <si>
    <r>
      <rPr>
        <sz val="10"/>
        <rFont val="Arial"/>
        <family val="2"/>
      </rPr>
      <t xml:space="preserve">   Marketable debt securities</t>
    </r>
  </si>
  <si>
    <r>
      <rPr>
        <sz val="10"/>
        <rFont val="Arial"/>
        <family val="2"/>
      </rPr>
      <t xml:space="preserve">   Trading derivatives</t>
    </r>
  </si>
  <si>
    <r>
      <rPr>
        <sz val="10"/>
        <rFont val="Arial"/>
        <family val="2"/>
      </rPr>
      <t xml:space="preserve">   Short positions</t>
    </r>
  </si>
  <si>
    <r>
      <rPr>
        <sz val="10"/>
        <rFont val="Arial"/>
        <family val="2"/>
      </rPr>
      <t xml:space="preserve">   Other financial liabilities</t>
    </r>
  </si>
  <si>
    <r>
      <rPr>
        <b/>
        <sz val="10"/>
        <rFont val="Arial"/>
        <family val="2"/>
      </rPr>
      <t>OTHER FINANCIAL LIABILITIES AT FAIR VALUE THROUGH</t>
    </r>
  </si>
  <si>
    <r>
      <rPr>
        <b/>
        <sz val="10"/>
        <rFont val="Arial"/>
        <family val="2"/>
      </rPr>
      <t xml:space="preserve">   PROFIT OR LOSS</t>
    </r>
  </si>
  <si>
    <r>
      <rPr>
        <sz val="10"/>
        <rFont val="Arial"/>
        <family val="2"/>
      </rPr>
      <t xml:space="preserve">   Deposits from central banks</t>
    </r>
  </si>
  <si>
    <r>
      <rPr>
        <sz val="10"/>
        <rFont val="Arial"/>
        <family val="2"/>
      </rPr>
      <t xml:space="preserve">   Deposits from credit institutions</t>
    </r>
  </si>
  <si>
    <r>
      <rPr>
        <sz val="10"/>
        <rFont val="Arial"/>
        <family val="2"/>
      </rPr>
      <t xml:space="preserve">   Customer deposits</t>
    </r>
  </si>
  <si>
    <r>
      <rPr>
        <sz val="10"/>
        <rFont val="Arial"/>
        <family val="2"/>
      </rPr>
      <t xml:space="preserve">   Marketable debt securities</t>
    </r>
  </si>
  <si>
    <r>
      <rPr>
        <sz val="10"/>
        <rFont val="Arial"/>
        <family val="2"/>
      </rPr>
      <t xml:space="preserve">   Subordinated liabilities</t>
    </r>
  </si>
  <si>
    <r>
      <rPr>
        <sz val="10"/>
        <rFont val="Arial"/>
        <family val="2"/>
      </rPr>
      <t xml:space="preserve">   Other financial liabilities</t>
    </r>
  </si>
  <si>
    <r>
      <rPr>
        <b/>
        <sz val="10"/>
        <rFont val="Arial"/>
        <family val="2"/>
      </rPr>
      <t>FINANCIAL LIABILITIES AT AMORTISED COST</t>
    </r>
  </si>
  <si>
    <r>
      <rPr>
        <sz val="10"/>
        <rFont val="Arial"/>
        <family val="2"/>
      </rPr>
      <t xml:space="preserve">   Deposits from central banks</t>
    </r>
  </si>
  <si>
    <r>
      <rPr>
        <sz val="10"/>
        <rFont val="Arial"/>
        <family val="2"/>
      </rPr>
      <t xml:space="preserve">   Deposits from credit institutions</t>
    </r>
  </si>
  <si>
    <r>
      <rPr>
        <sz val="10"/>
        <rFont val="Arial"/>
        <family val="2"/>
      </rPr>
      <t xml:space="preserve">   Customer deposits</t>
    </r>
  </si>
  <si>
    <r>
      <rPr>
        <sz val="10"/>
        <rFont val="Arial"/>
        <family val="2"/>
      </rPr>
      <t xml:space="preserve">   Marketable debt securities</t>
    </r>
  </si>
  <si>
    <r>
      <rPr>
        <sz val="10"/>
        <rFont val="Arial"/>
        <family val="2"/>
      </rPr>
      <t xml:space="preserve">   Subordinated liabilities</t>
    </r>
  </si>
  <si>
    <r>
      <rPr>
        <sz val="10"/>
        <rFont val="Arial"/>
        <family val="2"/>
      </rPr>
      <t xml:space="preserve">   Other financial liabilities</t>
    </r>
  </si>
  <si>
    <r>
      <rPr>
        <b/>
        <sz val="10"/>
        <rFont val="Arial"/>
        <family val="2"/>
      </rPr>
      <t>HEDGING DERIVATIVES</t>
    </r>
  </si>
  <si>
    <r>
      <rPr>
        <b/>
        <sz val="10"/>
        <rFont val="Arial"/>
        <family val="2"/>
      </rPr>
      <t>PROVISIONS</t>
    </r>
  </si>
  <si>
    <r>
      <rPr>
        <sz val="10"/>
        <rFont val="Arial"/>
        <family val="2"/>
      </rPr>
      <t xml:space="preserve">   Provisions for pensions and similar obligations</t>
    </r>
  </si>
  <si>
    <r>
      <rPr>
        <sz val="10"/>
        <rFont val="Arial"/>
        <family val="2"/>
      </rPr>
      <t xml:space="preserve">   Provisions for taxes and other legal contingencies</t>
    </r>
  </si>
  <si>
    <r>
      <rPr>
        <sz val="10"/>
        <rFont val="Arial"/>
        <family val="2"/>
      </rPr>
      <t xml:space="preserve">   Provisions for contingent liabilities and commitments</t>
    </r>
  </si>
  <si>
    <r>
      <rPr>
        <sz val="10"/>
        <rFont val="Arial"/>
        <family val="2"/>
      </rPr>
      <t xml:space="preserve">   Other provisions</t>
    </r>
  </si>
  <si>
    <r>
      <rPr>
        <b/>
        <sz val="10"/>
        <rFont val="Arial"/>
        <family val="2"/>
      </rPr>
      <t>TAX LIABILITIES</t>
    </r>
  </si>
  <si>
    <r>
      <rPr>
        <sz val="10"/>
        <rFont val="Arial"/>
        <family val="2"/>
      </rPr>
      <t xml:space="preserve">   Current</t>
    </r>
  </si>
  <si>
    <r>
      <rPr>
        <sz val="10"/>
        <rFont val="Arial"/>
        <family val="2"/>
      </rPr>
      <t xml:space="preserve">   Deferred</t>
    </r>
  </si>
  <si>
    <r>
      <rPr>
        <b/>
        <sz val="10"/>
        <rFont val="Arial"/>
        <family val="2"/>
      </rPr>
      <t>WELFARE FUND</t>
    </r>
  </si>
  <si>
    <r>
      <rPr>
        <b/>
        <sz val="10"/>
        <rFont val="Arial"/>
        <family val="2"/>
      </rPr>
      <t>OTHER LIABILITIES</t>
    </r>
  </si>
  <si>
    <r>
      <rPr>
        <b/>
        <sz val="10"/>
        <rFont val="Arial"/>
        <family val="2"/>
      </rPr>
      <t>EQUITY REFUNDABLE ON DEMAND</t>
    </r>
  </si>
  <si>
    <r>
      <rPr>
        <b/>
        <sz val="10"/>
        <rFont val="Arial"/>
        <family val="2"/>
      </rPr>
      <t>TOTAL LIABILITIES</t>
    </r>
  </si>
  <si>
    <r>
      <rPr>
        <b/>
        <sz val="10"/>
        <rFont val="Arial"/>
        <family val="2"/>
      </rPr>
      <t>EQUITY</t>
    </r>
  </si>
  <si>
    <r>
      <rPr>
        <b/>
        <sz val="10"/>
        <rFont val="Arial"/>
        <family val="2"/>
      </rPr>
      <t>SHAREHOLDERS’ EQUITY</t>
    </r>
  </si>
  <si>
    <r>
      <rPr>
        <sz val="10"/>
        <rFont val="Arial"/>
        <family val="2"/>
      </rPr>
      <t>Share capital</t>
    </r>
  </si>
  <si>
    <r>
      <rPr>
        <sz val="10"/>
        <rFont val="Arial"/>
        <family val="2"/>
      </rPr>
      <t xml:space="preserve">      Registered</t>
    </r>
  </si>
  <si>
    <r>
      <rPr>
        <sz val="10"/>
        <rFont val="Arial"/>
        <family val="2"/>
      </rPr>
      <t xml:space="preserve">      Less: Uncalled capital</t>
    </r>
  </si>
  <si>
    <r>
      <rPr>
        <sz val="10"/>
        <rFont val="Arial"/>
        <family val="2"/>
      </rPr>
      <t>Share premium</t>
    </r>
  </si>
  <si>
    <r>
      <rPr>
        <sz val="10"/>
        <rFont val="Arial"/>
        <family val="2"/>
      </rPr>
      <t>Reserves</t>
    </r>
  </si>
  <si>
    <r>
      <rPr>
        <sz val="10"/>
        <rFont val="Arial"/>
        <family val="2"/>
      </rPr>
      <t>Other equity instruments</t>
    </r>
  </si>
  <si>
    <r>
      <rPr>
        <sz val="10"/>
        <rFont val="Arial"/>
        <family val="2"/>
      </rPr>
      <t xml:space="preserve">      Equity component of compound financial instruments</t>
    </r>
  </si>
  <si>
    <r>
      <rPr>
        <sz val="10"/>
        <rFont val="Arial"/>
        <family val="2"/>
      </rPr>
      <t xml:space="preserve">      Non-voting equity units and associated funds </t>
    </r>
  </si>
  <si>
    <r>
      <rPr>
        <sz val="10"/>
        <rFont val="Arial"/>
        <family val="2"/>
      </rPr>
      <t xml:space="preserve">      Other</t>
    </r>
  </si>
  <si>
    <r>
      <rPr>
        <sz val="10"/>
        <rFont val="Arial"/>
        <family val="2"/>
      </rPr>
      <t>Less: Treasury shares</t>
    </r>
  </si>
  <si>
    <r>
      <rPr>
        <sz val="10"/>
        <rFont val="Arial"/>
        <family val="2"/>
      </rPr>
      <t>Profit for the year</t>
    </r>
  </si>
  <si>
    <r>
      <rPr>
        <sz val="10"/>
        <rFont val="Arial"/>
        <family val="2"/>
      </rPr>
      <t>Less: Dividends and remuneration</t>
    </r>
  </si>
  <si>
    <r>
      <rPr>
        <b/>
        <sz val="10"/>
        <rFont val="Arial"/>
        <family val="2"/>
      </rPr>
      <t>VALUATION ADJUSTMENTS</t>
    </r>
  </si>
  <si>
    <r>
      <rPr>
        <sz val="10"/>
        <rFont val="Arial"/>
        <family val="2"/>
      </rPr>
      <t xml:space="preserve">   Available-for-sale financial assets</t>
    </r>
  </si>
  <si>
    <r>
      <rPr>
        <sz val="10"/>
        <rFont val="Arial"/>
        <family val="2"/>
      </rPr>
      <t xml:space="preserve">   Cash flow hedges</t>
    </r>
  </si>
  <si>
    <r>
      <rPr>
        <sz val="10"/>
        <rFont val="Arial"/>
        <family val="2"/>
      </rPr>
      <t xml:space="preserve">   Hedges of net investments in foreign operations</t>
    </r>
  </si>
  <si>
    <r>
      <rPr>
        <sz val="10"/>
        <rFont val="Arial"/>
        <family val="2"/>
      </rPr>
      <t xml:space="preserve">   Exchange differences</t>
    </r>
  </si>
  <si>
    <r>
      <rPr>
        <sz val="10"/>
        <rFont val="Arial"/>
        <family val="2"/>
      </rPr>
      <t xml:space="preserve">   Non-current assets held for sale</t>
    </r>
  </si>
  <si>
    <r>
      <rPr>
        <sz val="10"/>
        <rFont val="Arial"/>
        <family val="2"/>
      </rPr>
      <t xml:space="preserve">   Other valuation adjustments</t>
    </r>
  </si>
  <si>
    <r>
      <rPr>
        <b/>
        <sz val="10"/>
        <rFont val="Arial"/>
        <family val="2"/>
      </rPr>
      <t>TOTAL EQUITY</t>
    </r>
  </si>
  <si>
    <r>
      <rPr>
        <b/>
        <sz val="10"/>
        <rFont val="Arial"/>
        <family val="2"/>
      </rPr>
      <t>TOTAL LIABILITIES AND EQUITY</t>
    </r>
  </si>
  <si>
    <r>
      <rPr>
        <b/>
        <sz val="10"/>
        <rFont val="Arial"/>
        <family val="2"/>
      </rPr>
      <t>Notes</t>
    </r>
  </si>
  <si>
    <r>
      <rPr>
        <b/>
        <sz val="10"/>
        <rFont val="Arial"/>
        <family val="2"/>
      </rPr>
      <t>2013 (*)</t>
    </r>
  </si>
  <si>
    <r>
      <rPr>
        <b/>
        <sz val="14"/>
        <rFont val="Arial"/>
        <family val="2"/>
      </rPr>
      <t>CAJA RURAL DE GRANADA, SOCIEDAD COOPERATIVA DE CRÉDITO</t>
    </r>
  </si>
  <si>
    <r>
      <rPr>
        <b/>
        <u val="single"/>
        <sz val="12"/>
        <rFont val="Arial"/>
        <family val="2"/>
      </rPr>
      <t>INCOME STATEMENTS</t>
    </r>
  </si>
  <si>
    <r>
      <rPr>
        <sz val="11"/>
        <rFont val="Arial"/>
        <family val="2"/>
      </rPr>
      <t xml:space="preserve"> (Thousands of Euros)</t>
    </r>
  </si>
  <si>
    <r>
      <rPr>
        <b/>
        <sz val="10"/>
        <rFont val="Arial"/>
        <family val="2"/>
      </rPr>
      <t xml:space="preserve">                               PROFIT FOR THE YEAR</t>
    </r>
  </si>
  <si>
    <r>
      <rPr>
        <sz val="10"/>
        <rFont val="Arial"/>
        <family val="2"/>
      </rPr>
      <t>(*) Presented for comparison purposes only.</t>
    </r>
  </si>
  <si>
    <r>
      <rPr>
        <sz val="10"/>
        <rFont val="Arial"/>
        <family val="2"/>
      </rPr>
      <t>The accompanying Notes 1 to 39 are an integral part of the income statement for the year ended 31 December 2014.</t>
    </r>
  </si>
  <si>
    <r>
      <rPr>
        <sz val="10"/>
        <rFont val="Arial"/>
        <family val="2"/>
      </rPr>
      <t>INTEREST AND SIMILAR INCOME</t>
    </r>
  </si>
  <si>
    <r>
      <rPr>
        <sz val="10"/>
        <rFont val="Arial"/>
        <family val="2"/>
      </rPr>
      <t>INTEREST EXPENSE AND SIMILAR CHARGES</t>
    </r>
  </si>
  <si>
    <r>
      <rPr>
        <sz val="10"/>
        <rFont val="Arial"/>
        <family val="2"/>
      </rPr>
      <t>RETURN ON EQUITY REFUNDABLE ON DEMAND</t>
    </r>
  </si>
  <si>
    <r>
      <rPr>
        <b/>
        <sz val="10"/>
        <rFont val="Arial"/>
        <family val="2"/>
      </rPr>
      <t>NET INTEREST INCOME</t>
    </r>
  </si>
  <si>
    <r>
      <rPr>
        <sz val="10"/>
        <rFont val="Arial"/>
        <family val="2"/>
      </rPr>
      <t>INCOME FROM EQUITY INSTRUMENTS</t>
    </r>
  </si>
  <si>
    <r>
      <rPr>
        <sz val="10"/>
        <rFont val="Arial"/>
        <family val="2"/>
      </rPr>
      <t>FEE AND COMMISSION INCOME</t>
    </r>
  </si>
  <si>
    <r>
      <rPr>
        <sz val="10"/>
        <rFont val="Arial"/>
        <family val="2"/>
      </rPr>
      <t>FEE AND COMMISSION EXPENSE</t>
    </r>
  </si>
  <si>
    <r>
      <rPr>
        <sz val="10"/>
        <rFont val="Arial"/>
        <family val="2"/>
      </rPr>
      <t>GAINS (LOSSES) ON FINANCIAL ASSETS AND LIABILITIES (NET)</t>
    </r>
  </si>
  <si>
    <r>
      <rPr>
        <sz val="10"/>
        <rFont val="Arial"/>
        <family val="2"/>
      </rPr>
      <t xml:space="preserve">   Held for trading</t>
    </r>
  </si>
  <si>
    <r>
      <rPr>
        <sz val="10"/>
        <rFont val="Arial"/>
        <family val="2"/>
      </rPr>
      <t xml:space="preserve">   Other financial instruments at fair value through profit or loss</t>
    </r>
  </si>
  <si>
    <r>
      <rPr>
        <sz val="10"/>
        <rFont val="Arial"/>
        <family val="2"/>
      </rPr>
      <t xml:space="preserve">   Financial instruments not measured at fair value through profit or loss</t>
    </r>
  </si>
  <si>
    <r>
      <rPr>
        <sz val="10"/>
        <rFont val="Arial"/>
        <family val="2"/>
      </rPr>
      <t xml:space="preserve">   Other</t>
    </r>
  </si>
  <si>
    <r>
      <rPr>
        <sz val="10"/>
        <rFont val="Arial"/>
        <family val="2"/>
      </rPr>
      <t>EXCHANGE DIFFERENCES (NET)</t>
    </r>
  </si>
  <si>
    <r>
      <rPr>
        <sz val="10"/>
        <rFont val="Arial"/>
        <family val="2"/>
      </rPr>
      <t>OTHER OPERATING INCOME</t>
    </r>
  </si>
  <si>
    <r>
      <rPr>
        <sz val="10"/>
        <rFont val="Arial"/>
        <family val="2"/>
      </rPr>
      <t>OTHER OPERATING EXPENSES</t>
    </r>
  </si>
  <si>
    <r>
      <rPr>
        <b/>
        <sz val="10"/>
        <rFont val="Arial"/>
        <family val="2"/>
      </rPr>
      <t>GROSS INCOME</t>
    </r>
  </si>
  <si>
    <r>
      <rPr>
        <sz val="10"/>
        <rFont val="Arial"/>
        <family val="2"/>
      </rPr>
      <t>ADMINISTRATIVE EXPENSES</t>
    </r>
  </si>
  <si>
    <r>
      <rPr>
        <sz val="10"/>
        <rFont val="Arial"/>
        <family val="2"/>
      </rPr>
      <t xml:space="preserve">   Staff costs</t>
    </r>
  </si>
  <si>
    <r>
      <rPr>
        <sz val="10"/>
        <rFont val="Arial"/>
        <family val="2"/>
      </rPr>
      <t xml:space="preserve">   Other general administrative expenses</t>
    </r>
  </si>
  <si>
    <r>
      <rPr>
        <sz val="10"/>
        <rFont val="Arial"/>
        <family val="2"/>
      </rPr>
      <t>DEPRECIATION AND AMORTISATION CHARGE</t>
    </r>
  </si>
  <si>
    <r>
      <rPr>
        <sz val="10"/>
        <rFont val="Arial"/>
        <family val="2"/>
      </rPr>
      <t>PROVISIONS (NET)</t>
    </r>
  </si>
  <si>
    <r>
      <rPr>
        <sz val="10"/>
        <rFont val="Arial"/>
        <family val="2"/>
      </rPr>
      <t>IMPAIRMENT LOSSES ON FINANCIAL ASSETS (NET)</t>
    </r>
  </si>
  <si>
    <r>
      <rPr>
        <sz val="10"/>
        <rFont val="Arial"/>
        <family val="2"/>
      </rPr>
      <t xml:space="preserve">   Loans and receivables</t>
    </r>
  </si>
  <si>
    <r>
      <rPr>
        <sz val="10"/>
        <rFont val="Arial"/>
        <family val="2"/>
      </rPr>
      <t xml:space="preserve">   Other financial instruments not measured at fair value through profit or loss</t>
    </r>
  </si>
  <si>
    <r>
      <rPr>
        <b/>
        <sz val="10"/>
        <rFont val="Arial"/>
        <family val="2"/>
      </rPr>
      <t>PROFIT FROM OPERATIONS</t>
    </r>
  </si>
  <si>
    <r>
      <rPr>
        <sz val="10"/>
        <rFont val="Arial"/>
        <family val="2"/>
      </rPr>
      <t>IMPAIRMENT LOSSES ON OTHER ASSETS (NET)</t>
    </r>
  </si>
  <si>
    <r>
      <rPr>
        <sz val="10"/>
        <rFont val="Arial"/>
        <family val="2"/>
      </rPr>
      <t xml:space="preserve">   Goodwill and other intangible assets</t>
    </r>
  </si>
  <si>
    <r>
      <rPr>
        <sz val="10"/>
        <rFont val="Arial"/>
        <family val="2"/>
      </rPr>
      <t xml:space="preserve">   Other assets</t>
    </r>
  </si>
  <si>
    <r>
      <rPr>
        <sz val="10"/>
        <rFont val="Arial"/>
        <family val="2"/>
      </rPr>
      <t xml:space="preserve">GAINS (LOSSES) ON DISPOSAL OF ASSETS NOT CLASSIFIED AS </t>
    </r>
  </si>
  <si>
    <r>
      <rPr>
        <sz val="10"/>
        <rFont val="Arial"/>
        <family val="2"/>
      </rPr>
      <t xml:space="preserve">   NON-CURRENT ASSETS HELD FOR SALE</t>
    </r>
  </si>
  <si>
    <r>
      <rPr>
        <sz val="10"/>
        <rFont val="Arial"/>
        <family val="2"/>
      </rPr>
      <t>GAINS FROM BARGAIN PURCHASES ARISING IN BUSINESS COMBINATIONS</t>
    </r>
  </si>
  <si>
    <r>
      <rPr>
        <sz val="10"/>
        <rFont val="Arial"/>
        <family val="2"/>
      </rPr>
      <t xml:space="preserve">GAINS (LOSSES) ON NON-CURRENT ASSETS HELD FOR SALE NOT CLASSIFIED </t>
    </r>
  </si>
  <si>
    <r>
      <rPr>
        <sz val="10"/>
        <rFont val="Arial"/>
        <family val="2"/>
      </rPr>
      <t xml:space="preserve">   AS DISCONTINUED OPERATIONS</t>
    </r>
  </si>
  <si>
    <r>
      <rPr>
        <b/>
        <sz val="10"/>
        <rFont val="Arial"/>
        <family val="2"/>
      </rPr>
      <t>PROFIT BEFORE TAX</t>
    </r>
  </si>
  <si>
    <r>
      <rPr>
        <sz val="10"/>
        <rFont val="Arial"/>
        <family val="2"/>
      </rPr>
      <t>INCOME TAX</t>
    </r>
  </si>
  <si>
    <r>
      <rPr>
        <sz val="10"/>
        <rFont val="Arial"/>
        <family val="2"/>
      </rPr>
      <t>MANDATORY TRANSFER TO WELFARE FUND</t>
    </r>
  </si>
  <si>
    <r>
      <rPr>
        <b/>
        <sz val="10"/>
        <rFont val="Arial"/>
        <family val="2"/>
      </rPr>
      <t>PROFIT FOR THE YEAR FROM CONTINUING OPERATIONS</t>
    </r>
  </si>
  <si>
    <r>
      <rPr>
        <sz val="10"/>
        <rFont val="Arial"/>
        <family val="2"/>
      </rPr>
      <t>PROFIT/LOSS FROM DISCONTINUED OPERATIONS (NET)</t>
    </r>
  </si>
  <si>
    <r>
      <rPr>
        <b/>
        <sz val="10"/>
        <rFont val="Arial"/>
        <family val="2"/>
      </rPr>
      <t>Notes</t>
    </r>
  </si>
  <si>
    <r>
      <rPr>
        <b/>
        <sz val="10"/>
        <rFont val="Arial"/>
        <family val="2"/>
      </rPr>
      <t>Income / (Expenses)</t>
    </r>
  </si>
  <si>
    <r>
      <rPr>
        <b/>
        <sz val="10"/>
        <rFont val="Arial"/>
        <family val="2"/>
      </rPr>
      <t>2013 (*)</t>
    </r>
  </si>
  <si>
    <r>
      <rPr>
        <b/>
        <sz val="14"/>
        <rFont val="Arial"/>
        <family val="2"/>
      </rPr>
      <t>CAJA RURAL DE GRANADA, SOCIEDAD COOPERATIVA DE CRÉDITO</t>
    </r>
  </si>
  <si>
    <r>
      <rPr>
        <b/>
        <u val="single"/>
        <sz val="12"/>
        <rFont val="Arial"/>
        <family val="2"/>
      </rPr>
      <t>STATEMENTS OF CHANGES IN EQUITY</t>
    </r>
  </si>
  <si>
    <r>
      <rPr>
        <b/>
        <u val="single"/>
        <sz val="12"/>
        <rFont val="Arial"/>
        <family val="2"/>
      </rPr>
      <t>STATEMENTS OF CHANGES IN TOTAL EQUITY</t>
    </r>
  </si>
  <si>
    <r>
      <rPr>
        <sz val="10"/>
        <rFont val="Arial"/>
        <family val="2"/>
      </rPr>
      <t>(*) Presented for comparison purposes only.</t>
    </r>
  </si>
  <si>
    <r>
      <rPr>
        <sz val="10"/>
        <rFont val="Arial"/>
        <family val="2"/>
      </rPr>
      <t>(**) Figures published in the financial statements for the year ended 31 December 2013.</t>
    </r>
  </si>
  <si>
    <r>
      <rPr>
        <sz val="10"/>
        <rFont val="Arial"/>
        <family val="2"/>
      </rPr>
      <t>The accompanying Notes 1 to 39 are an integral part of the statement of changes in total equity for the year ended 31 December 2014.</t>
    </r>
  </si>
  <si>
    <r>
      <rPr>
        <b/>
        <sz val="10"/>
        <rFont val="Arial"/>
        <family val="2"/>
      </rPr>
      <t>ENDING BALANCE AS AT 31 DECEMBER 2013 (**)</t>
    </r>
  </si>
  <si>
    <r>
      <rPr>
        <sz val="10"/>
        <rFont val="Arial"/>
        <family val="2"/>
      </rPr>
      <t xml:space="preserve">     Adjustments due to changes in accounting policies</t>
    </r>
  </si>
  <si>
    <r>
      <rPr>
        <sz val="10"/>
        <rFont val="Arial"/>
        <family val="2"/>
      </rPr>
      <t xml:space="preserve">     Adjustments due to errors</t>
    </r>
  </si>
  <si>
    <r>
      <rPr>
        <b/>
        <sz val="10"/>
        <rFont val="Arial"/>
        <family val="2"/>
      </rPr>
      <t>ADJUSTED BEGINNING BALANCE</t>
    </r>
  </si>
  <si>
    <r>
      <rPr>
        <b/>
        <sz val="10"/>
        <rFont val="Arial"/>
        <family val="2"/>
      </rPr>
      <t>TOTAL RECOGNISED INCOME AND EXPENSE</t>
    </r>
  </si>
  <si>
    <r>
      <rPr>
        <b/>
        <sz val="10"/>
        <rFont val="Arial"/>
        <family val="2"/>
      </rPr>
      <t>OTHER CHANGES IN EQUITY</t>
    </r>
  </si>
  <si>
    <r>
      <rPr>
        <sz val="10"/>
        <rFont val="Arial"/>
        <family val="2"/>
      </rPr>
      <t xml:space="preserve">          - Capital increases</t>
    </r>
  </si>
  <si>
    <r>
      <rPr>
        <sz val="10"/>
        <rFont val="Arial"/>
        <family val="2"/>
      </rPr>
      <t xml:space="preserve">          - Capital reductions</t>
    </r>
  </si>
  <si>
    <r>
      <rPr>
        <sz val="10"/>
        <rFont val="Arial"/>
        <family val="2"/>
      </rPr>
      <t xml:space="preserve">          - Conversion of financial liabilities into equity</t>
    </r>
  </si>
  <si>
    <r>
      <rPr>
        <sz val="10"/>
        <rFont val="Arial"/>
        <family val="2"/>
      </rPr>
      <t xml:space="preserve">          - Increases in other equity instruments</t>
    </r>
  </si>
  <si>
    <r>
      <rPr>
        <sz val="10"/>
        <rFont val="Arial"/>
        <family val="2"/>
      </rPr>
      <t xml:space="preserve">          - Reclassification of financial liabilities to other</t>
    </r>
  </si>
  <si>
    <r>
      <rPr>
        <sz val="10"/>
        <rFont val="Arial"/>
        <family val="2"/>
      </rPr>
      <t xml:space="preserve">              equity instruments (Note 18)</t>
    </r>
  </si>
  <si>
    <r>
      <rPr>
        <sz val="10"/>
        <rFont val="Arial"/>
        <family val="2"/>
      </rPr>
      <t xml:space="preserve">          - Reclassification of other equity instruments</t>
    </r>
  </si>
  <si>
    <r>
      <rPr>
        <sz val="10"/>
        <rFont val="Arial"/>
        <family val="2"/>
      </rPr>
      <t xml:space="preserve">              to financial liabilities</t>
    </r>
  </si>
  <si>
    <r>
      <rPr>
        <sz val="10"/>
        <rFont val="Arial"/>
        <family val="2"/>
      </rPr>
      <t xml:space="preserve">          - Distribution of dividends/Remuneration of members</t>
    </r>
  </si>
  <si>
    <r>
      <rPr>
        <sz val="10"/>
        <rFont val="Arial"/>
        <family val="2"/>
      </rPr>
      <t xml:space="preserve">          - Transactions involving own equity instruments (net)</t>
    </r>
  </si>
  <si>
    <r>
      <rPr>
        <sz val="10"/>
        <rFont val="Arial"/>
        <family val="2"/>
      </rPr>
      <t xml:space="preserve">          - Transfers between equity items</t>
    </r>
  </si>
  <si>
    <r>
      <rPr>
        <sz val="10"/>
        <rFont val="Arial"/>
        <family val="2"/>
      </rPr>
      <t xml:space="preserve">          - Increases (decreases due to business </t>
    </r>
  </si>
  <si>
    <r>
      <rPr>
        <sz val="10"/>
        <rFont val="Arial"/>
        <family val="2"/>
      </rPr>
      <t xml:space="preserve">              combinations)</t>
    </r>
  </si>
  <si>
    <r>
      <rPr>
        <sz val="10"/>
        <rFont val="Arial"/>
        <family val="2"/>
      </rPr>
      <t xml:space="preserve">          - Discretionary transfer to welfare fund</t>
    </r>
  </si>
  <si>
    <r>
      <rPr>
        <sz val="10"/>
        <rFont val="Arial"/>
        <family val="2"/>
      </rPr>
      <t xml:space="preserve">          - Equity-instrument-based payments</t>
    </r>
  </si>
  <si>
    <r>
      <rPr>
        <sz val="10"/>
        <rFont val="Arial"/>
        <family val="2"/>
      </rPr>
      <t xml:space="preserve">          - Other increases (decreases) in equity</t>
    </r>
  </si>
  <si>
    <r>
      <rPr>
        <b/>
        <sz val="10"/>
        <rFont val="Arial"/>
        <family val="2"/>
      </rPr>
      <t>ENDING BALANCE AS AT 31 DECEMBER 2014</t>
    </r>
  </si>
  <si>
    <r>
      <rPr>
        <b/>
        <sz val="10"/>
        <rFont val="Arial"/>
        <family val="2"/>
      </rPr>
      <t>ENDING BALANCE AS AT 31 DECEMBER 2012 (*)</t>
    </r>
  </si>
  <si>
    <r>
      <rPr>
        <sz val="10"/>
        <rFont val="Arial"/>
        <family val="2"/>
      </rPr>
      <t xml:space="preserve">     Adjustments due to changes in accounting policies</t>
    </r>
  </si>
  <si>
    <r>
      <rPr>
        <sz val="10"/>
        <rFont val="Arial"/>
        <family val="2"/>
      </rPr>
      <t xml:space="preserve">     Adjustments due to errors</t>
    </r>
  </si>
  <si>
    <r>
      <rPr>
        <b/>
        <sz val="10"/>
        <rFont val="Arial"/>
        <family val="2"/>
      </rPr>
      <t>ADJUSTED BEGINNING BALANCE</t>
    </r>
  </si>
  <si>
    <r>
      <rPr>
        <b/>
        <sz val="10"/>
        <rFont val="Arial"/>
        <family val="2"/>
      </rPr>
      <t>TOTAL RECOGNISED INCOME AND EXPENSE</t>
    </r>
  </si>
  <si>
    <r>
      <rPr>
        <b/>
        <sz val="10"/>
        <rFont val="Arial"/>
        <family val="2"/>
      </rPr>
      <t>OTHER CHANGES IN EQUITY</t>
    </r>
  </si>
  <si>
    <r>
      <rPr>
        <sz val="10"/>
        <rFont val="Arial"/>
        <family val="2"/>
      </rPr>
      <t xml:space="preserve">          - Capital increases</t>
    </r>
  </si>
  <si>
    <r>
      <rPr>
        <sz val="10"/>
        <rFont val="Arial"/>
        <family val="2"/>
      </rPr>
      <t xml:space="preserve">          - Capital reductions</t>
    </r>
  </si>
  <si>
    <r>
      <rPr>
        <sz val="10"/>
        <rFont val="Arial"/>
        <family val="2"/>
      </rPr>
      <t xml:space="preserve">          - Conversion of financial liabilities into equity</t>
    </r>
  </si>
  <si>
    <r>
      <rPr>
        <sz val="10"/>
        <rFont val="Arial"/>
        <family val="2"/>
      </rPr>
      <t xml:space="preserve">          - Increases in other equity instruments</t>
    </r>
  </si>
  <si>
    <r>
      <rPr>
        <sz val="10"/>
        <rFont val="Arial"/>
        <family val="2"/>
      </rPr>
      <t xml:space="preserve">          - Reclassification of financial liabilities to other</t>
    </r>
  </si>
  <si>
    <r>
      <rPr>
        <sz val="10"/>
        <rFont val="Arial"/>
        <family val="2"/>
      </rPr>
      <t xml:space="preserve">              equity instruments (Note 18)</t>
    </r>
  </si>
  <si>
    <r>
      <rPr>
        <sz val="10"/>
        <rFont val="Arial"/>
        <family val="2"/>
      </rPr>
      <t xml:space="preserve">          - Reclassification of other equity instruments</t>
    </r>
  </si>
  <si>
    <r>
      <rPr>
        <sz val="10"/>
        <rFont val="Arial"/>
        <family val="2"/>
      </rPr>
      <t xml:space="preserve">              to financial liabilities</t>
    </r>
  </si>
  <si>
    <r>
      <rPr>
        <sz val="10"/>
        <rFont val="Arial"/>
        <family val="2"/>
      </rPr>
      <t xml:space="preserve">          - Distribution of dividends/Remuneration of members</t>
    </r>
  </si>
  <si>
    <r>
      <rPr>
        <sz val="10"/>
        <rFont val="Arial"/>
        <family val="2"/>
      </rPr>
      <t xml:space="preserve">          - Transactions involving own equity instruments (net)</t>
    </r>
  </si>
  <si>
    <r>
      <rPr>
        <sz val="10"/>
        <rFont val="Arial"/>
        <family val="2"/>
      </rPr>
      <t xml:space="preserve">          - Transfers between equity items</t>
    </r>
  </si>
  <si>
    <r>
      <rPr>
        <sz val="10"/>
        <rFont val="Arial"/>
        <family val="2"/>
      </rPr>
      <t xml:space="preserve">          - Increases (decreases due to business </t>
    </r>
  </si>
  <si>
    <r>
      <rPr>
        <sz val="10"/>
        <rFont val="Arial"/>
        <family val="2"/>
      </rPr>
      <t xml:space="preserve">              combinations)</t>
    </r>
  </si>
  <si>
    <r>
      <rPr>
        <sz val="10"/>
        <rFont val="Arial"/>
        <family val="2"/>
      </rPr>
      <t xml:space="preserve">          - Discretionary transfer to welfare fund</t>
    </r>
  </si>
  <si>
    <r>
      <rPr>
        <sz val="10"/>
        <rFont val="Arial"/>
        <family val="2"/>
      </rPr>
      <t xml:space="preserve">          - Equity-instrument-based payments</t>
    </r>
  </si>
  <si>
    <r>
      <rPr>
        <sz val="10"/>
        <rFont val="Arial"/>
        <family val="2"/>
      </rPr>
      <t xml:space="preserve">          - Other increases (decreases) in equity</t>
    </r>
  </si>
  <si>
    <r>
      <rPr>
        <b/>
        <sz val="10"/>
        <rFont val="Arial"/>
        <family val="2"/>
      </rPr>
      <t>ENDING BALANCE AS AT 31 DECEMBER 2013 (*)</t>
    </r>
  </si>
  <si>
    <r>
      <rPr>
        <b/>
        <sz val="10"/>
        <rFont val="Arial"/>
        <family val="2"/>
      </rPr>
      <t>SHAREHOLDERS’ EQUITY</t>
    </r>
  </si>
  <si>
    <r>
      <rPr>
        <b/>
        <sz val="10"/>
        <rFont val="Arial"/>
        <family val="2"/>
      </rPr>
      <t>SHAREHOLDERS’ EQUITY</t>
    </r>
  </si>
  <si>
    <r>
      <rPr>
        <b/>
        <sz val="10"/>
        <rFont val="Arial"/>
        <family val="2"/>
      </rPr>
      <t>Share</t>
    </r>
  </si>
  <si>
    <r>
      <rPr>
        <b/>
        <sz val="10"/>
        <rFont val="Arial"/>
        <family val="2"/>
      </rPr>
      <t>Premium</t>
    </r>
  </si>
  <si>
    <r>
      <rPr>
        <b/>
        <sz val="10"/>
        <rFont val="Arial"/>
        <family val="2"/>
      </rPr>
      <t>Share</t>
    </r>
  </si>
  <si>
    <r>
      <rPr>
        <b/>
        <sz val="10"/>
        <rFont val="Arial"/>
        <family val="2"/>
      </rPr>
      <t>Premium</t>
    </r>
  </si>
  <si>
    <r>
      <rPr>
        <b/>
        <sz val="10"/>
        <rFont val="Arial"/>
        <family val="2"/>
      </rPr>
      <t>Less:</t>
    </r>
  </si>
  <si>
    <r>
      <rPr>
        <b/>
        <sz val="10"/>
        <rFont val="Arial"/>
        <family val="2"/>
      </rPr>
      <t>Treasury</t>
    </r>
  </si>
  <si>
    <r>
      <rPr>
        <b/>
        <sz val="10"/>
        <rFont val="Arial"/>
        <family val="2"/>
      </rPr>
      <t>Shares</t>
    </r>
  </si>
  <si>
    <r>
      <rPr>
        <b/>
        <sz val="10"/>
        <rFont val="Arial"/>
        <family val="2"/>
      </rPr>
      <t>Less:</t>
    </r>
  </si>
  <si>
    <r>
      <rPr>
        <b/>
        <sz val="10"/>
        <rFont val="Arial"/>
        <family val="2"/>
      </rPr>
      <t>Treasury</t>
    </r>
  </si>
  <si>
    <r>
      <rPr>
        <b/>
        <sz val="10"/>
        <rFont val="Arial"/>
        <family val="2"/>
      </rPr>
      <t>Shares</t>
    </r>
  </si>
  <si>
    <r>
      <rPr>
        <b/>
        <sz val="10"/>
        <rFont val="Arial"/>
        <family val="2"/>
      </rPr>
      <t>Profit</t>
    </r>
  </si>
  <si>
    <r>
      <rPr>
        <b/>
        <sz val="10"/>
        <rFont val="Arial"/>
        <family val="2"/>
      </rPr>
      <t>for</t>
    </r>
  </si>
  <si>
    <r>
      <rPr>
        <b/>
        <sz val="10"/>
        <rFont val="Arial"/>
        <family val="2"/>
      </rPr>
      <t>the Year</t>
    </r>
  </si>
  <si>
    <r>
      <rPr>
        <b/>
        <sz val="10"/>
        <rFont val="Arial"/>
        <family val="2"/>
      </rPr>
      <t>Less:</t>
    </r>
  </si>
  <si>
    <r>
      <rPr>
        <b/>
        <sz val="10"/>
        <rFont val="Arial"/>
        <family val="2"/>
      </rPr>
      <t>Dividends</t>
    </r>
  </si>
  <si>
    <r>
      <rPr>
        <b/>
        <sz val="10"/>
        <rFont val="Arial"/>
        <family val="2"/>
      </rPr>
      <t>Less:</t>
    </r>
  </si>
  <si>
    <r>
      <rPr>
        <b/>
        <sz val="10"/>
        <rFont val="Arial"/>
        <family val="2"/>
      </rPr>
      <t>Dividends</t>
    </r>
  </si>
  <si>
    <r>
      <rPr>
        <b/>
        <sz val="14"/>
        <rFont val="Arial"/>
        <family val="2"/>
      </rPr>
      <t>CAJA RURAL DE GRANADA, SOCIEDAD COOPERATIVA DE CRÉDITO</t>
    </r>
  </si>
  <si>
    <r>
      <rPr>
        <b/>
        <u val="single"/>
        <sz val="10"/>
        <rFont val="Arial"/>
        <family val="2"/>
      </rPr>
      <t>STATEMENTS OF CHANGES IN EQUITY</t>
    </r>
  </si>
  <si>
    <r>
      <rPr>
        <sz val="11"/>
        <rFont val="Arial"/>
        <family val="2"/>
      </rPr>
      <t>(Thousands of Euros)</t>
    </r>
  </si>
  <si>
    <r>
      <rPr>
        <sz val="9"/>
        <rFont val="Arial"/>
        <family val="2"/>
      </rPr>
      <t>(*) Presented for comparison purposes only.</t>
    </r>
  </si>
  <si>
    <r>
      <rPr>
        <sz val="9"/>
        <rFont val="Arial"/>
        <family val="2"/>
      </rPr>
      <t xml:space="preserve">The accompanying Notes 1 to 39 are an integral part of the statement of recognised income and expense </t>
    </r>
  </si>
  <si>
    <r>
      <rPr>
        <sz val="9"/>
        <rFont val="Arial"/>
        <family val="2"/>
      </rPr>
      <t>for the year ended 31 December 2014.</t>
    </r>
  </si>
  <si>
    <r>
      <rPr>
        <b/>
        <sz val="9"/>
        <rFont val="Arial"/>
        <family val="2"/>
      </rPr>
      <t>A) PROFIT FOR THE YEAR</t>
    </r>
  </si>
  <si>
    <r>
      <rPr>
        <b/>
        <sz val="9"/>
        <rFont val="Arial"/>
        <family val="2"/>
      </rPr>
      <t>B) OTHER RECOGNISED INCOME AND EXPENSE</t>
    </r>
  </si>
  <si>
    <r>
      <rPr>
        <b/>
        <sz val="9"/>
        <rFont val="Arial"/>
        <family val="2"/>
      </rPr>
      <t>Items that will not be reclassified to profit or loss</t>
    </r>
  </si>
  <si>
    <r>
      <rPr>
        <sz val="9"/>
        <rFont val="Arial"/>
        <family val="2"/>
      </rPr>
      <t>Actuarial gains (losses) on defined benefit pension plans</t>
    </r>
  </si>
  <si>
    <r>
      <rPr>
        <sz val="9"/>
        <rFont val="Arial"/>
        <family val="2"/>
      </rPr>
      <t>Non-current assets held for sale</t>
    </r>
  </si>
  <si>
    <r>
      <rPr>
        <sz val="9"/>
        <rFont val="Arial"/>
        <family val="2"/>
      </rPr>
      <t>Entities accounted for using the equity method</t>
    </r>
  </si>
  <si>
    <r>
      <rPr>
        <sz val="9"/>
        <rFont val="Arial"/>
        <family val="2"/>
      </rPr>
      <t>Income tax on items that will not be reclassified</t>
    </r>
  </si>
  <si>
    <r>
      <rPr>
        <sz val="9"/>
        <rFont val="Arial"/>
        <family val="2"/>
      </rPr>
      <t>to profit or loss</t>
    </r>
  </si>
  <si>
    <r>
      <rPr>
        <b/>
        <sz val="9"/>
        <rFont val="Arial"/>
        <family val="2"/>
      </rPr>
      <t>Items that may be reclassified to profit or loss</t>
    </r>
  </si>
  <si>
    <r>
      <rPr>
        <sz val="9"/>
        <rFont val="Arial"/>
        <family val="2"/>
      </rPr>
      <t>Available-for-sale financial assets-</t>
    </r>
  </si>
  <si>
    <r>
      <rPr>
        <sz val="9"/>
        <rFont val="Arial"/>
        <family val="2"/>
      </rPr>
      <t>Revaluation gains/losses</t>
    </r>
  </si>
  <si>
    <r>
      <rPr>
        <sz val="9"/>
        <rFont val="Arial"/>
        <family val="2"/>
      </rPr>
      <t>Amounts transferred to income statement</t>
    </r>
  </si>
  <si>
    <r>
      <rPr>
        <sz val="9"/>
        <rFont val="Arial"/>
        <family val="2"/>
      </rPr>
      <t>Other reclassifications</t>
    </r>
  </si>
  <si>
    <r>
      <rPr>
        <sz val="9"/>
        <rFont val="Arial"/>
        <family val="2"/>
      </rPr>
      <t>Cash flow hedges-</t>
    </r>
  </si>
  <si>
    <r>
      <rPr>
        <sz val="9"/>
        <rFont val="Arial"/>
        <family val="2"/>
      </rPr>
      <t>Revaluation gains (losses)</t>
    </r>
  </si>
  <si>
    <r>
      <rPr>
        <sz val="9"/>
        <rFont val="Arial"/>
        <family val="2"/>
      </rPr>
      <t>Amounts transferred to income statement</t>
    </r>
  </si>
  <si>
    <r>
      <rPr>
        <sz val="9"/>
        <rFont val="Arial"/>
        <family val="2"/>
      </rPr>
      <t>Amounts transferred to initial carrying amount of hedged items</t>
    </r>
  </si>
  <si>
    <r>
      <rPr>
        <sz val="9"/>
        <rFont val="Arial"/>
        <family val="2"/>
      </rPr>
      <t>Other reclassifications</t>
    </r>
  </si>
  <si>
    <r>
      <rPr>
        <sz val="9"/>
        <rFont val="Arial"/>
        <family val="2"/>
      </rPr>
      <t>Hedges of net investments in foreign operations:</t>
    </r>
  </si>
  <si>
    <r>
      <rPr>
        <sz val="9"/>
        <rFont val="Arial"/>
        <family val="2"/>
      </rPr>
      <t>Revaluation gains (losses)</t>
    </r>
  </si>
  <si>
    <r>
      <rPr>
        <sz val="9"/>
        <rFont val="Arial"/>
        <family val="2"/>
      </rPr>
      <t>Amounts transferred to income statement</t>
    </r>
  </si>
  <si>
    <r>
      <rPr>
        <sz val="9"/>
        <rFont val="Arial"/>
        <family val="2"/>
      </rPr>
      <t>Other reclassifications</t>
    </r>
  </si>
  <si>
    <r>
      <rPr>
        <sz val="9"/>
        <rFont val="Arial"/>
        <family val="2"/>
      </rPr>
      <t>Exchange differences:</t>
    </r>
  </si>
  <si>
    <r>
      <rPr>
        <sz val="9"/>
        <rFont val="Arial"/>
        <family val="2"/>
      </rPr>
      <t>Revaluation gains (losses)</t>
    </r>
  </si>
  <si>
    <r>
      <rPr>
        <sz val="9"/>
        <rFont val="Arial"/>
        <family val="2"/>
      </rPr>
      <t>Amounts transferred to income statement</t>
    </r>
  </si>
  <si>
    <r>
      <rPr>
        <sz val="9"/>
        <rFont val="Arial"/>
        <family val="2"/>
      </rPr>
      <t>Other reclassifications</t>
    </r>
  </si>
  <si>
    <r>
      <rPr>
        <sz val="9"/>
        <rFont val="Arial"/>
        <family val="2"/>
      </rPr>
      <t>Non-current assets held for sale:</t>
    </r>
  </si>
  <si>
    <r>
      <rPr>
        <sz val="9"/>
        <rFont val="Arial"/>
        <family val="2"/>
      </rPr>
      <t>Revaluation gains (losses)</t>
    </r>
  </si>
  <si>
    <r>
      <rPr>
        <sz val="9"/>
        <rFont val="Arial"/>
        <family val="2"/>
      </rPr>
      <t>Amounts transferred to income statement</t>
    </r>
  </si>
  <si>
    <r>
      <rPr>
        <sz val="9"/>
        <rFont val="Arial"/>
        <family val="2"/>
      </rPr>
      <t>Other reclassifications</t>
    </r>
  </si>
  <si>
    <r>
      <rPr>
        <sz val="9"/>
        <rFont val="Arial"/>
        <family val="2"/>
      </rPr>
      <t xml:space="preserve">Other recognised income and expense </t>
    </r>
  </si>
  <si>
    <r>
      <rPr>
        <sz val="9"/>
        <rFont val="Arial"/>
        <family val="2"/>
      </rPr>
      <t>Income tax</t>
    </r>
  </si>
  <si>
    <r>
      <rPr>
        <b/>
        <sz val="9"/>
        <rFont val="Arial"/>
        <family val="2"/>
      </rPr>
      <t>TOTAL RECOGNISED INCOME AND EXPENSE</t>
    </r>
  </si>
  <si>
    <r>
      <rPr>
        <sz val="9"/>
        <rFont val="Arial"/>
        <family val="2"/>
      </rPr>
      <t>-</t>
    </r>
  </si>
  <si>
    <r>
      <rPr>
        <b/>
        <sz val="9"/>
        <rFont val="Arial"/>
        <family val="2"/>
      </rPr>
      <t>2013 (*)</t>
    </r>
  </si>
  <si>
    <r>
      <rPr>
        <sz val="9"/>
        <rFont val="Arial"/>
        <family val="2"/>
      </rPr>
      <t>-</t>
    </r>
  </si>
  <si>
    <r>
      <rPr>
        <b/>
        <sz val="14"/>
        <rFont val="Arial"/>
        <family val="2"/>
      </rPr>
      <t>CAJA RURAL DE GRANADA, SOCIEDAD COOPERATIVA DE CRÉDITO</t>
    </r>
  </si>
  <si>
    <r>
      <rPr>
        <b/>
        <u val="single"/>
        <sz val="12"/>
        <rFont val="Arial"/>
        <family val="2"/>
      </rPr>
      <t>STATEMENTS OF CASH FLOWS</t>
    </r>
  </si>
  <si>
    <r>
      <rPr>
        <sz val="11"/>
        <rFont val="Arial"/>
        <family val="2"/>
      </rPr>
      <t xml:space="preserve"> (Thousands of Euros)</t>
    </r>
  </si>
  <si>
    <r>
      <rPr>
        <sz val="10"/>
        <rFont val="Arial"/>
        <family val="2"/>
      </rPr>
      <t>(*) Presented for comparison purposes only.</t>
    </r>
  </si>
  <si>
    <r>
      <rPr>
        <sz val="10"/>
        <rFont val="Arial"/>
        <family val="2"/>
      </rPr>
      <t>The accompanying Notes 1 to 39 are an integral part of the statement of cash flows for the year ended 31 December 2014.</t>
    </r>
  </si>
  <si>
    <r>
      <rPr>
        <b/>
        <sz val="10"/>
        <rFont val="Arial"/>
        <family val="2"/>
      </rPr>
      <t>A. CASH FLOWS FROM OPERATING ACTIVITIES</t>
    </r>
  </si>
  <si>
    <r>
      <rPr>
        <b/>
        <sz val="10"/>
        <rFont val="Arial"/>
        <family val="2"/>
      </rPr>
      <t>Profit for the year</t>
    </r>
  </si>
  <si>
    <r>
      <rPr>
        <b/>
        <sz val="10"/>
        <rFont val="Arial"/>
        <family val="2"/>
      </rPr>
      <t>Adjustments made to obtain the cash flows from operating activities</t>
    </r>
  </si>
  <si>
    <r>
      <rPr>
        <sz val="10"/>
        <rFont val="Arial"/>
        <family val="2"/>
      </rPr>
      <t>Depreciation and amortisation charge</t>
    </r>
  </si>
  <si>
    <r>
      <rPr>
        <sz val="10"/>
        <rFont val="Arial"/>
        <family val="2"/>
      </rPr>
      <t>Other adjustments</t>
    </r>
  </si>
  <si>
    <r>
      <rPr>
        <b/>
        <sz val="10"/>
        <rFont val="Arial"/>
        <family val="2"/>
      </rPr>
      <t>Net increase (decrease) in operating assets</t>
    </r>
  </si>
  <si>
    <r>
      <rPr>
        <sz val="10"/>
        <rFont val="Arial"/>
        <family val="2"/>
      </rPr>
      <t>Financial assets held for trading</t>
    </r>
  </si>
  <si>
    <r>
      <rPr>
        <sz val="10"/>
        <rFont val="Arial"/>
        <family val="2"/>
      </rPr>
      <t>Other financial assets at fair value through profit or loss</t>
    </r>
  </si>
  <si>
    <r>
      <rPr>
        <sz val="10"/>
        <rFont val="Arial"/>
        <family val="2"/>
      </rPr>
      <t>Available-for-sale financial assets</t>
    </r>
  </si>
  <si>
    <r>
      <rPr>
        <sz val="10"/>
        <rFont val="Arial"/>
        <family val="2"/>
      </rPr>
      <t>Loans and receivables</t>
    </r>
  </si>
  <si>
    <r>
      <rPr>
        <sz val="10"/>
        <rFont val="Arial"/>
        <family val="2"/>
      </rPr>
      <t>Other operating assets</t>
    </r>
  </si>
  <si>
    <r>
      <rPr>
        <b/>
        <sz val="10"/>
        <rFont val="Arial"/>
        <family val="2"/>
      </rPr>
      <t>Net increase (decrease) in operating liabilities</t>
    </r>
  </si>
  <si>
    <r>
      <rPr>
        <sz val="10"/>
        <rFont val="Arial"/>
        <family val="2"/>
      </rPr>
      <t>Financial liabilities held for trading</t>
    </r>
  </si>
  <si>
    <r>
      <rPr>
        <sz val="10"/>
        <rFont val="Arial"/>
        <family val="2"/>
      </rPr>
      <t>Other financial liabilities at fair value through profit or loss</t>
    </r>
  </si>
  <si>
    <r>
      <rPr>
        <sz val="10"/>
        <rFont val="Arial"/>
        <family val="2"/>
      </rPr>
      <t>Financial liabilities at amortised cost</t>
    </r>
  </si>
  <si>
    <r>
      <rPr>
        <sz val="10"/>
        <rFont val="Arial"/>
        <family val="2"/>
      </rPr>
      <t>Other operating liabilities</t>
    </r>
  </si>
  <si>
    <r>
      <rPr>
        <b/>
        <sz val="10"/>
        <rFont val="Arial"/>
        <family val="2"/>
      </rPr>
      <t>Income tax recovered (paid)</t>
    </r>
  </si>
  <si>
    <r>
      <rPr>
        <b/>
        <sz val="10"/>
        <rFont val="Arial"/>
        <family val="2"/>
      </rPr>
      <t>B. CASH FLOWS FROM INVESTING ACTIVITIES</t>
    </r>
  </si>
  <si>
    <r>
      <rPr>
        <b/>
        <sz val="10"/>
        <rFont val="Arial"/>
        <family val="2"/>
      </rPr>
      <t>Payments</t>
    </r>
  </si>
  <si>
    <r>
      <rPr>
        <sz val="10"/>
        <rFont val="Arial"/>
        <family val="2"/>
      </rPr>
      <t xml:space="preserve">  Tangible assets</t>
    </r>
  </si>
  <si>
    <r>
      <rPr>
        <sz val="10"/>
        <rFont val="Arial"/>
        <family val="2"/>
      </rPr>
      <t xml:space="preserve">  Intangible assets</t>
    </r>
  </si>
  <si>
    <r>
      <rPr>
        <sz val="10"/>
        <rFont val="Arial"/>
        <family val="2"/>
      </rPr>
      <t xml:space="preserve">  Investments</t>
    </r>
  </si>
  <si>
    <r>
      <rPr>
        <sz val="10"/>
        <rFont val="Arial"/>
        <family val="2"/>
      </rPr>
      <t xml:space="preserve">  Other business units</t>
    </r>
  </si>
  <si>
    <r>
      <rPr>
        <sz val="10"/>
        <rFont val="Arial"/>
        <family val="2"/>
      </rPr>
      <t xml:space="preserve">  Non-current assets held for sale and associated liabilities</t>
    </r>
  </si>
  <si>
    <r>
      <rPr>
        <sz val="10"/>
        <rFont val="Arial"/>
        <family val="2"/>
      </rPr>
      <t xml:space="preserve">  Held-to-maturity investments</t>
    </r>
  </si>
  <si>
    <r>
      <rPr>
        <sz val="10"/>
        <rFont val="Arial"/>
        <family val="2"/>
      </rPr>
      <t xml:space="preserve">  Other payments related to investing activities</t>
    </r>
  </si>
  <si>
    <r>
      <rPr>
        <b/>
        <sz val="10"/>
        <rFont val="Arial"/>
        <family val="2"/>
      </rPr>
      <t>Proceeds</t>
    </r>
  </si>
  <si>
    <r>
      <rPr>
        <sz val="10"/>
        <rFont val="Arial"/>
        <family val="2"/>
      </rPr>
      <t xml:space="preserve">  Tangible assets</t>
    </r>
  </si>
  <si>
    <r>
      <rPr>
        <sz val="10"/>
        <rFont val="Arial"/>
        <family val="2"/>
      </rPr>
      <t xml:space="preserve">  Intangible assets</t>
    </r>
  </si>
  <si>
    <r>
      <rPr>
        <sz val="10"/>
        <rFont val="Arial"/>
        <family val="2"/>
      </rPr>
      <t xml:space="preserve">  Investments</t>
    </r>
  </si>
  <si>
    <r>
      <rPr>
        <sz val="10"/>
        <rFont val="Arial"/>
        <family val="2"/>
      </rPr>
      <t xml:space="preserve">  Other business units</t>
    </r>
  </si>
  <si>
    <r>
      <rPr>
        <sz val="10"/>
        <rFont val="Arial"/>
        <family val="2"/>
      </rPr>
      <t xml:space="preserve">  Non-current assets held for sale and associated liabilities</t>
    </r>
  </si>
  <si>
    <r>
      <rPr>
        <sz val="10"/>
        <rFont val="Arial"/>
        <family val="2"/>
      </rPr>
      <t xml:space="preserve">  Held-to-maturity investments</t>
    </r>
  </si>
  <si>
    <r>
      <rPr>
        <sz val="10"/>
        <rFont val="Arial"/>
        <family val="2"/>
      </rPr>
      <t xml:space="preserve">  Other proceeds related to investing activities</t>
    </r>
  </si>
  <si>
    <r>
      <rPr>
        <b/>
        <sz val="10"/>
        <rFont val="Arial"/>
        <family val="2"/>
      </rPr>
      <t>C. CASH FLOWS FROM FINANCING ACTIVITIES</t>
    </r>
  </si>
  <si>
    <r>
      <rPr>
        <b/>
        <sz val="10"/>
        <rFont val="Arial"/>
        <family val="2"/>
      </rPr>
      <t>Payments</t>
    </r>
  </si>
  <si>
    <r>
      <rPr>
        <sz val="10"/>
        <rFont val="Arial"/>
        <family val="2"/>
      </rPr>
      <t xml:space="preserve">  Dividends</t>
    </r>
  </si>
  <si>
    <r>
      <rPr>
        <sz val="10"/>
        <rFont val="Arial"/>
        <family val="2"/>
      </rPr>
      <t xml:space="preserve">  Subordinated liabilities</t>
    </r>
  </si>
  <si>
    <r>
      <rPr>
        <sz val="10"/>
        <rFont val="Arial"/>
        <family val="2"/>
      </rPr>
      <t xml:space="preserve">  Redemption of own equity instruments</t>
    </r>
  </si>
  <si>
    <r>
      <rPr>
        <sz val="10"/>
        <rFont val="Arial"/>
        <family val="2"/>
      </rPr>
      <t xml:space="preserve">  Acquisition of own equity instruments</t>
    </r>
  </si>
  <si>
    <r>
      <rPr>
        <sz val="10"/>
        <rFont val="Arial"/>
        <family val="2"/>
      </rPr>
      <t xml:space="preserve">  Other payments related to financing activities</t>
    </r>
  </si>
  <si>
    <r>
      <rPr>
        <b/>
        <sz val="10"/>
        <rFont val="Arial"/>
        <family val="2"/>
      </rPr>
      <t>Proceeds</t>
    </r>
  </si>
  <si>
    <r>
      <rPr>
        <sz val="10"/>
        <rFont val="Arial"/>
        <family val="2"/>
      </rPr>
      <t xml:space="preserve">  Subordinated liabilities</t>
    </r>
  </si>
  <si>
    <r>
      <rPr>
        <sz val="10"/>
        <rFont val="Arial"/>
        <family val="2"/>
      </rPr>
      <t xml:space="preserve">  Issuance of own equity instruments</t>
    </r>
  </si>
  <si>
    <r>
      <rPr>
        <sz val="10"/>
        <rFont val="Arial"/>
        <family val="2"/>
      </rPr>
      <t xml:space="preserve">  Disposal of own equity instruments</t>
    </r>
  </si>
  <si>
    <r>
      <rPr>
        <sz val="10"/>
        <rFont val="Arial"/>
        <family val="2"/>
      </rPr>
      <t xml:space="preserve">  Other proceeds related to financing activities</t>
    </r>
  </si>
  <si>
    <r>
      <rPr>
        <b/>
        <sz val="10"/>
        <rFont val="Arial"/>
        <family val="2"/>
      </rPr>
      <t>D. EFFECT OF FOREIGN EXCHANGE RATE CHANGES</t>
    </r>
  </si>
  <si>
    <r>
      <rPr>
        <b/>
        <sz val="10"/>
        <rFont val="Arial"/>
        <family val="2"/>
      </rPr>
      <t>E. NET INCREASE (DECREASE) IN CASH AND CASH EQUIVALENTS (A+B+C+D)</t>
    </r>
  </si>
  <si>
    <r>
      <rPr>
        <b/>
        <sz val="10"/>
        <rFont val="Arial"/>
        <family val="2"/>
      </rPr>
      <t>F. CASH AND CASH EQUIVALENTS AS AT BEGINNING OF YEAR</t>
    </r>
  </si>
  <si>
    <r>
      <rPr>
        <b/>
        <sz val="10"/>
        <rFont val="Arial"/>
        <family val="2"/>
      </rPr>
      <t>G. CASH AND CASH EQUIVALENTS AS AT END OF YEAR</t>
    </r>
  </si>
  <si>
    <r>
      <rPr>
        <b/>
        <sz val="10"/>
        <rFont val="Arial"/>
        <family val="2"/>
      </rPr>
      <t>MEMORANDUM ITEMS</t>
    </r>
  </si>
  <si>
    <r>
      <rPr>
        <b/>
        <sz val="10"/>
        <rFont val="Arial"/>
        <family val="2"/>
      </rPr>
      <t>COMPONENTS OF CASH AND CASH EQUIVALENTS AS AT END OF YEAR</t>
    </r>
  </si>
  <si>
    <r>
      <rPr>
        <sz val="10"/>
        <rFont val="Arial"/>
        <family val="2"/>
      </rPr>
      <t xml:space="preserve">  Cash</t>
    </r>
  </si>
  <si>
    <r>
      <rPr>
        <sz val="10"/>
        <rFont val="Arial"/>
        <family val="2"/>
      </rPr>
      <t xml:space="preserve">  Cash equivalents at central banks</t>
    </r>
  </si>
  <si>
    <r>
      <rPr>
        <sz val="10"/>
        <rFont val="Arial"/>
        <family val="2"/>
      </rPr>
      <t xml:space="preserve">  Other financial assets</t>
    </r>
  </si>
  <si>
    <r>
      <rPr>
        <sz val="10"/>
        <rFont val="Arial"/>
        <family val="2"/>
      </rPr>
      <t xml:space="preserve">  Less: Bank overdrafts refundable on demand</t>
    </r>
  </si>
  <si>
    <r>
      <rPr>
        <b/>
        <sz val="10"/>
        <rFont val="Arial"/>
        <family val="2"/>
      </rPr>
      <t>TOTAL CASH AND CASH EQUIVALENTS AS AT END OF YEAR</t>
    </r>
  </si>
  <si>
    <r>
      <rPr>
        <b/>
        <sz val="10"/>
        <rFont val="Arial"/>
        <family val="2"/>
      </rPr>
      <t>2013 (*)</t>
    </r>
  </si>
  <si>
    <t>Translation of financial statements originally issued in Spanish and prepared in accordance with the regulatory financial 
reporting framework applicable to the Company in Spain. In the event of a discrepancy, the Spanish-language version prevails.</t>
  </si>
  <si>
    <t xml:space="preserve">Share </t>
  </si>
  <si>
    <t>Capital</t>
  </si>
  <si>
    <t>Instruments</t>
  </si>
  <si>
    <t>Equity</t>
  </si>
  <si>
    <t>Other</t>
  </si>
  <si>
    <t xml:space="preserve">and </t>
  </si>
  <si>
    <t>Remuneration</t>
  </si>
  <si>
    <t>Total</t>
  </si>
  <si>
    <t>Shareholders'</t>
  </si>
  <si>
    <t xml:space="preserve">Own Funds </t>
  </si>
  <si>
    <t xml:space="preserve"> Equity/Total </t>
  </si>
  <si>
    <t>Adjustments</t>
  </si>
  <si>
    <t>Valuation</t>
  </si>
  <si>
    <t xml:space="preserve">Equity </t>
  </si>
  <si>
    <t xml:space="preserve">Total </t>
  </si>
  <si>
    <t xml:space="preserve">Shareholders' </t>
  </si>
  <si>
    <t>Translation of financial statements originally issued in Spanish and prepared in accordance with the regulatory financial reporting framework applicable to the Company in Spain. In the event of a discrepancy, the Spanish-language version prevails.</t>
  </si>
  <si>
    <t>STATEMENTS OF RECOGNISED INCOME AND EXPENSE</t>
  </si>
  <si>
    <t>FOR THE YEARS ENDED 31 DECEMBER 2014 AND 2013</t>
  </si>
  <si>
    <t>Reserves</t>
  </si>
  <si>
    <t xml:space="preserve">Equity /Total  </t>
  </si>
  <si>
    <t>CHANGES IN THE FAIR VALUE OF HEDGED ITEMS IN PORTFOLIO 
  HEDGES OF INTEREST RATE RISK</t>
  </si>
  <si>
    <t>LIABILITIES ASSOCIATED WITH NON-CURRENT ASSETS 
  CLASSIFIED AS HELD FOR SALE</t>
  </si>
  <si>
    <t>for the Year</t>
  </si>
  <si>
    <t>Profit (Loss)</t>
  </si>
  <si>
    <t xml:space="preserve">Translation of financial statements originally issued in Spanish and prepared in accordance with the regulatory financial reporting framework applicable to the Company in Spain. In the event of a discrepancy, the Spanish-language version prevails.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</si>
</sst>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#_);\(#,###\)"/>
    <numFmt numFmtId="167" formatCode="#,##0_);\(#,##0\)"/>
    <numFmt numFmtId="168" formatCode="_ &quot;$&quot;\ * #,##0.00_ ;_ &quot;$&quot;\ * \-#,##0.00_ ;_ &quot;$&quot;\ * &quot;-&quot;??_ ;_ @_ "/>
    <numFmt numFmtId="169" formatCode="#,##0\ ;\(#,##0\);\-\ \ \ \ \ \ \ \ "/>
    <numFmt numFmtId="170" formatCode="0.0%"/>
    <numFmt numFmtId="171" formatCode="#,##0_);\(#,##0\);\-"/>
    <numFmt numFmtId="172" formatCode="#,##0;[Red]\(#,##0\);\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Book Antiqua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1"/>
      <name val="Arial"/>
      <family val="2"/>
    </font>
    <font>
      <b/>
      <sz val="10"/>
      <name val="Book Antiqua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Book Antiqua"/>
      <family val="1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Book Antiqua"/>
      <family val="1"/>
    </font>
    <font>
      <sz val="11"/>
      <name val="Book Antiqua"/>
      <family val="1"/>
    </font>
    <font>
      <b/>
      <u val="single"/>
      <sz val="10"/>
      <name val="Book Antiqua"/>
      <family val="1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Book Antiqua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i/>
      <u val="single"/>
      <sz val="10"/>
      <name val="Arial"/>
      <family val="2"/>
    </font>
    <font>
      <i/>
      <sz val="10.5"/>
      <name val="Arial"/>
      <family val="2"/>
    </font>
    <font>
      <i/>
      <sz val="9"/>
      <name val="Book Antiqua"/>
      <family val="1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Book Antiqua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Book Antiqua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164" fontId="2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centerContinuous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Continuous"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centerContinuous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/>
      <protection/>
    </xf>
    <xf numFmtId="166" fontId="0" fillId="0" borderId="0" xfId="57" applyNumberFormat="1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169" fontId="0" fillId="0" borderId="11" xfId="57" applyNumberFormat="1" applyFont="1" applyFill="1" applyBorder="1">
      <alignment/>
      <protection/>
    </xf>
    <xf numFmtId="169" fontId="0" fillId="0" borderId="11" xfId="0" applyNumberFormat="1" applyFont="1" applyFill="1" applyBorder="1" applyAlignment="1">
      <alignment horizontal="right"/>
    </xf>
    <xf numFmtId="166" fontId="0" fillId="0" borderId="0" xfId="55" applyNumberFormat="1" applyFont="1">
      <alignment/>
      <protection/>
    </xf>
    <xf numFmtId="166" fontId="3" fillId="0" borderId="0" xfId="55" applyNumberFormat="1" applyFont="1">
      <alignment/>
      <protection/>
    </xf>
    <xf numFmtId="166" fontId="0" fillId="0" borderId="0" xfId="55" applyNumberFormat="1" applyFont="1" applyFill="1">
      <alignment/>
      <protection/>
    </xf>
    <xf numFmtId="166" fontId="2" fillId="0" borderId="0" xfId="55" applyNumberFormat="1" applyFont="1">
      <alignment/>
      <protection/>
    </xf>
    <xf numFmtId="166" fontId="15" fillId="0" borderId="0" xfId="55" applyNumberFormat="1" applyFont="1">
      <alignment/>
      <protection/>
    </xf>
    <xf numFmtId="9" fontId="0" fillId="0" borderId="0" xfId="59" applyFont="1" applyAlignment="1">
      <alignment/>
    </xf>
    <xf numFmtId="166" fontId="0" fillId="0" borderId="0" xfId="55" applyNumberFormat="1" applyFont="1" applyBorder="1">
      <alignment/>
      <protection/>
    </xf>
    <xf numFmtId="166" fontId="0" fillId="0" borderId="0" xfId="55" applyNumberFormat="1" applyFont="1" applyFill="1" applyBorder="1">
      <alignment/>
      <protection/>
    </xf>
    <xf numFmtId="166" fontId="3" fillId="0" borderId="0" xfId="55" applyNumberFormat="1" applyFont="1" applyFill="1">
      <alignment/>
      <protection/>
    </xf>
    <xf numFmtId="0" fontId="2" fillId="0" borderId="12" xfId="57" applyFont="1" applyFill="1" applyBorder="1" applyAlignment="1">
      <alignment horizontal="center"/>
      <protection/>
    </xf>
    <xf numFmtId="169" fontId="2" fillId="0" borderId="13" xfId="57" applyNumberFormat="1" applyFont="1" applyFill="1" applyBorder="1">
      <alignment/>
      <protection/>
    </xf>
    <xf numFmtId="169" fontId="2" fillId="0" borderId="11" xfId="57" applyNumberFormat="1" applyFont="1" applyFill="1" applyBorder="1">
      <alignment/>
      <protection/>
    </xf>
    <xf numFmtId="169" fontId="2" fillId="0" borderId="14" xfId="57" applyNumberFormat="1" applyFont="1" applyFill="1" applyBorder="1">
      <alignment/>
      <protection/>
    </xf>
    <xf numFmtId="169" fontId="0" fillId="0" borderId="11" xfId="55" applyNumberFormat="1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166" fontId="2" fillId="0" borderId="0" xfId="55" applyNumberFormat="1" applyFont="1" applyFill="1">
      <alignment/>
      <protection/>
    </xf>
    <xf numFmtId="169" fontId="2" fillId="0" borderId="15" xfId="55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169" fontId="0" fillId="0" borderId="17" xfId="55" applyNumberFormat="1" applyFont="1" applyFill="1" applyBorder="1">
      <alignment/>
      <protection/>
    </xf>
    <xf numFmtId="166" fontId="14" fillId="0" borderId="0" xfId="55" applyNumberFormat="1" applyFont="1" applyFill="1" applyAlignment="1">
      <alignment horizontal="centerContinuous"/>
      <protection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169" fontId="0" fillId="0" borderId="31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2" fillId="0" borderId="32" xfId="0" applyNumberFormat="1" applyFont="1" applyFill="1" applyBorder="1" applyAlignment="1">
      <alignment horizontal="right"/>
    </xf>
    <xf numFmtId="169" fontId="2" fillId="0" borderId="33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23" xfId="57" applyFont="1" applyFill="1" applyBorder="1" applyAlignment="1">
      <alignment horizontal="center"/>
      <protection/>
    </xf>
    <xf numFmtId="169" fontId="2" fillId="0" borderId="26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11" xfId="57" applyFont="1" applyFill="1" applyBorder="1" applyAlignment="1">
      <alignment horizontal="center"/>
      <protection/>
    </xf>
    <xf numFmtId="0" fontId="2" fillId="0" borderId="25" xfId="57" applyFont="1" applyFill="1" applyBorder="1" applyAlignment="1">
      <alignment horizontal="center"/>
      <protection/>
    </xf>
    <xf numFmtId="0" fontId="2" fillId="0" borderId="31" xfId="57" applyFont="1" applyFill="1" applyBorder="1" applyAlignment="1">
      <alignment horizontal="center"/>
      <protection/>
    </xf>
    <xf numFmtId="166" fontId="11" fillId="0" borderId="0" xfId="55" applyNumberFormat="1" applyFont="1">
      <alignment/>
      <protection/>
    </xf>
    <xf numFmtId="169" fontId="2" fillId="0" borderId="34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right"/>
    </xf>
    <xf numFmtId="169" fontId="0" fillId="0" borderId="34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0" fontId="0" fillId="0" borderId="26" xfId="57" applyFont="1" applyFill="1" applyBorder="1">
      <alignment/>
      <protection/>
    </xf>
    <xf numFmtId="0" fontId="0" fillId="0" borderId="0" xfId="0" applyFont="1" applyFill="1" applyAlignment="1">
      <alignment horizontal="left" vertical="center"/>
    </xf>
    <xf numFmtId="166" fontId="5" fillId="0" borderId="0" xfId="55" applyNumberFormat="1" applyFont="1" applyFill="1">
      <alignment/>
      <protection/>
    </xf>
    <xf numFmtId="166" fontId="12" fillId="0" borderId="0" xfId="55" applyNumberFormat="1" applyFont="1" applyFill="1">
      <alignment/>
      <protection/>
    </xf>
    <xf numFmtId="166" fontId="6" fillId="0" borderId="0" xfId="55" applyNumberFormat="1" applyFont="1" applyFill="1">
      <alignment/>
      <protection/>
    </xf>
    <xf numFmtId="166" fontId="13" fillId="0" borderId="0" xfId="55" applyNumberFormat="1" applyFont="1" applyFill="1">
      <alignment/>
      <protection/>
    </xf>
    <xf numFmtId="166" fontId="14" fillId="0" borderId="0" xfId="55" applyNumberFormat="1" applyFont="1" applyFill="1" applyAlignment="1">
      <alignment horizontal="center"/>
      <protection/>
    </xf>
    <xf numFmtId="166" fontId="0" fillId="0" borderId="18" xfId="55" applyNumberFormat="1" applyFont="1" applyFill="1" applyBorder="1">
      <alignment/>
      <protection/>
    </xf>
    <xf numFmtId="166" fontId="0" fillId="0" borderId="35" xfId="55" applyNumberFormat="1" applyFont="1" applyFill="1" applyBorder="1">
      <alignment/>
      <protection/>
    </xf>
    <xf numFmtId="166" fontId="2" fillId="0" borderId="16" xfId="55" applyNumberFormat="1" applyFont="1" applyFill="1" applyBorder="1" applyAlignment="1">
      <alignment horizontal="center"/>
      <protection/>
    </xf>
    <xf numFmtId="166" fontId="2" fillId="0" borderId="36" xfId="55" applyNumberFormat="1" applyFont="1" applyFill="1" applyBorder="1" applyAlignment="1">
      <alignment horizontal="center"/>
      <protection/>
    </xf>
    <xf numFmtId="166" fontId="17" fillId="0" borderId="0" xfId="55" applyNumberFormat="1" applyFont="1" applyFill="1" applyAlignment="1">
      <alignment horizontal="center"/>
      <protection/>
    </xf>
    <xf numFmtId="166" fontId="18" fillId="0" borderId="0" xfId="55" applyNumberFormat="1" applyFont="1" applyFill="1" applyAlignment="1">
      <alignment horizontal="center"/>
      <protection/>
    </xf>
    <xf numFmtId="166" fontId="0" fillId="0" borderId="37" xfId="55" applyNumberFormat="1" applyFont="1" applyFill="1" applyBorder="1">
      <alignment/>
      <protection/>
    </xf>
    <xf numFmtId="166" fontId="2" fillId="0" borderId="16" xfId="55" applyNumberFormat="1" applyFont="1" applyFill="1" applyBorder="1">
      <alignment/>
      <protection/>
    </xf>
    <xf numFmtId="169" fontId="2" fillId="0" borderId="32" xfId="55" applyNumberFormat="1" applyFont="1" applyFill="1" applyBorder="1">
      <alignment/>
      <protection/>
    </xf>
    <xf numFmtId="169" fontId="2" fillId="0" borderId="38" xfId="55" applyNumberFormat="1" applyFont="1" applyFill="1" applyBorder="1">
      <alignment/>
      <protection/>
    </xf>
    <xf numFmtId="166" fontId="15" fillId="0" borderId="0" xfId="55" applyNumberFormat="1" applyFont="1" applyFill="1">
      <alignment/>
      <protection/>
    </xf>
    <xf numFmtId="166" fontId="0" fillId="0" borderId="16" xfId="55" applyNumberFormat="1" applyFont="1" applyFill="1" applyBorder="1">
      <alignment/>
      <protection/>
    </xf>
    <xf numFmtId="169" fontId="2" fillId="0" borderId="0" xfId="55" applyNumberFormat="1" applyFont="1" applyFill="1" applyBorder="1">
      <alignment/>
      <protection/>
    </xf>
    <xf numFmtId="169" fontId="2" fillId="0" borderId="25" xfId="55" applyNumberFormat="1" applyFont="1" applyFill="1" applyBorder="1">
      <alignment/>
      <protection/>
    </xf>
    <xf numFmtId="169" fontId="2" fillId="0" borderId="17" xfId="55" applyNumberFormat="1" applyFont="1" applyFill="1" applyBorder="1">
      <alignment/>
      <protection/>
    </xf>
    <xf numFmtId="9" fontId="0" fillId="0" borderId="0" xfId="59" applyFont="1" applyFill="1" applyAlignment="1">
      <alignment/>
    </xf>
    <xf numFmtId="169" fontId="2" fillId="0" borderId="26" xfId="55" applyNumberFormat="1" applyFont="1" applyFill="1" applyBorder="1">
      <alignment/>
      <protection/>
    </xf>
    <xf numFmtId="169" fontId="2" fillId="0" borderId="11" xfId="55" applyNumberFormat="1" applyFont="1" applyFill="1" applyBorder="1">
      <alignment/>
      <protection/>
    </xf>
    <xf numFmtId="169" fontId="0" fillId="0" borderId="0" xfId="55" applyNumberFormat="1" applyFont="1" applyFill="1" applyBorder="1">
      <alignment/>
      <protection/>
    </xf>
    <xf numFmtId="169" fontId="2" fillId="0" borderId="12" xfId="55" applyNumberFormat="1" applyFont="1" applyFill="1" applyBorder="1">
      <alignment/>
      <protection/>
    </xf>
    <xf numFmtId="169" fontId="0" fillId="0" borderId="12" xfId="55" applyNumberFormat="1" applyFont="1" applyFill="1" applyBorder="1">
      <alignment/>
      <protection/>
    </xf>
    <xf numFmtId="166" fontId="0" fillId="0" borderId="29" xfId="55" applyNumberFormat="1" applyFont="1" applyFill="1" applyBorder="1">
      <alignment/>
      <protection/>
    </xf>
    <xf numFmtId="169" fontId="2" fillId="0" borderId="39" xfId="55" applyNumberFormat="1" applyFont="1" applyFill="1" applyBorder="1">
      <alignment/>
      <protection/>
    </xf>
    <xf numFmtId="169" fontId="2" fillId="0" borderId="40" xfId="55" applyNumberFormat="1" applyFont="1" applyFill="1" applyBorder="1">
      <alignment/>
      <protection/>
    </xf>
    <xf numFmtId="169" fontId="2" fillId="0" borderId="41" xfId="55" applyNumberFormat="1" applyFont="1" applyFill="1" applyBorder="1">
      <alignment/>
      <protection/>
    </xf>
    <xf numFmtId="0" fontId="0" fillId="0" borderId="19" xfId="57" applyFont="1" applyFill="1" applyBorder="1" applyAlignment="1">
      <alignment horizontal="centerContinuous"/>
      <protection/>
    </xf>
    <xf numFmtId="0" fontId="2" fillId="0" borderId="17" xfId="57" applyFont="1" applyFill="1" applyBorder="1" applyAlignment="1">
      <alignment horizontal="centerContinuous"/>
      <protection/>
    </xf>
    <xf numFmtId="0" fontId="2" fillId="0" borderId="20" xfId="57" applyFont="1" applyFill="1" applyBorder="1" applyAlignment="1">
      <alignment horizontal="center"/>
      <protection/>
    </xf>
    <xf numFmtId="0" fontId="2" fillId="0" borderId="42" xfId="57" applyFont="1" applyFill="1" applyBorder="1" applyAlignment="1">
      <alignment horizontal="centerContinuous"/>
      <protection/>
    </xf>
    <xf numFmtId="169" fontId="10" fillId="0" borderId="1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69" fontId="0" fillId="0" borderId="43" xfId="0" applyNumberFormat="1" applyFont="1" applyFill="1" applyBorder="1" applyAlignment="1">
      <alignment horizontal="right"/>
    </xf>
    <xf numFmtId="169" fontId="2" fillId="0" borderId="44" xfId="55" applyNumberFormat="1" applyFont="1" applyFill="1" applyBorder="1">
      <alignment/>
      <protection/>
    </xf>
    <xf numFmtId="166" fontId="0" fillId="0" borderId="45" xfId="55" applyNumberFormat="1" applyFont="1" applyFill="1" applyBorder="1">
      <alignment/>
      <protection/>
    </xf>
    <xf numFmtId="166" fontId="2" fillId="0" borderId="44" xfId="55" applyNumberFormat="1" applyFont="1" applyFill="1" applyBorder="1" applyAlignment="1">
      <alignment horizontal="center"/>
      <protection/>
    </xf>
    <xf numFmtId="166" fontId="0" fillId="0" borderId="46" xfId="55" applyNumberFormat="1" applyFont="1" applyFill="1" applyBorder="1">
      <alignment/>
      <protection/>
    </xf>
    <xf numFmtId="166" fontId="0" fillId="0" borderId="44" xfId="55" applyNumberFormat="1" applyFont="1" applyFill="1" applyBorder="1">
      <alignment/>
      <protection/>
    </xf>
    <xf numFmtId="166" fontId="0" fillId="0" borderId="25" xfId="55" applyNumberFormat="1" applyFont="1" applyFill="1" applyBorder="1">
      <alignment/>
      <protection/>
    </xf>
    <xf numFmtId="166" fontId="0" fillId="0" borderId="17" xfId="55" applyNumberFormat="1" applyFont="1" applyFill="1" applyBorder="1">
      <alignment/>
      <protection/>
    </xf>
    <xf numFmtId="166" fontId="2" fillId="0" borderId="17" xfId="55" applyNumberFormat="1" applyFont="1" applyFill="1" applyBorder="1" applyAlignment="1">
      <alignment horizontal="center"/>
      <protection/>
    </xf>
    <xf numFmtId="166" fontId="2" fillId="0" borderId="47" xfId="55" applyNumberFormat="1" applyFont="1" applyFill="1" applyBorder="1" applyAlignment="1">
      <alignment horizontal="center"/>
      <protection/>
    </xf>
    <xf numFmtId="166" fontId="2" fillId="0" borderId="26" xfId="55" applyNumberFormat="1" applyFont="1" applyFill="1" applyBorder="1" applyAlignment="1">
      <alignment horizontal="center"/>
      <protection/>
    </xf>
    <xf numFmtId="166" fontId="2" fillId="0" borderId="11" xfId="55" applyNumberFormat="1" applyFont="1" applyFill="1" applyBorder="1" applyAlignment="1">
      <alignment horizontal="center"/>
      <protection/>
    </xf>
    <xf numFmtId="166" fontId="2" fillId="0" borderId="12" xfId="55" applyNumberFormat="1" applyFont="1" applyFill="1" applyBorder="1" applyAlignment="1">
      <alignment horizontal="center"/>
      <protection/>
    </xf>
    <xf numFmtId="166" fontId="2" fillId="0" borderId="22" xfId="55" applyNumberFormat="1" applyFont="1" applyFill="1" applyBorder="1" applyAlignment="1">
      <alignment horizontal="center"/>
      <protection/>
    </xf>
    <xf numFmtId="166" fontId="2" fillId="0" borderId="48" xfId="55" applyNumberFormat="1" applyFont="1" applyFill="1" applyBorder="1" applyAlignment="1">
      <alignment horizontal="center"/>
      <protection/>
    </xf>
    <xf numFmtId="166" fontId="2" fillId="0" borderId="0" xfId="55" applyNumberFormat="1" applyFont="1" applyFill="1" applyBorder="1" applyAlignment="1">
      <alignment horizontal="center"/>
      <protection/>
    </xf>
    <xf numFmtId="166" fontId="0" fillId="0" borderId="20" xfId="55" applyNumberFormat="1" applyFont="1" applyFill="1" applyBorder="1">
      <alignment/>
      <protection/>
    </xf>
    <xf numFmtId="4" fontId="0" fillId="0" borderId="0" xfId="55" applyNumberFormat="1" applyFont="1" applyFill="1">
      <alignment/>
      <protection/>
    </xf>
    <xf numFmtId="169" fontId="0" fillId="0" borderId="0" xfId="57" applyNumberFormat="1" applyFont="1" applyFill="1">
      <alignment/>
      <protection/>
    </xf>
    <xf numFmtId="170" fontId="8" fillId="0" borderId="0" xfId="0" applyNumberFormat="1" applyFont="1" applyFill="1" applyAlignment="1">
      <alignment/>
    </xf>
    <xf numFmtId="166" fontId="78" fillId="0" borderId="0" xfId="55" applyNumberFormat="1" applyFont="1">
      <alignment/>
      <protection/>
    </xf>
    <xf numFmtId="169" fontId="0" fillId="0" borderId="44" xfId="55" applyNumberFormat="1" applyFont="1" applyFill="1" applyBorder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0" borderId="22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2" fontId="27" fillId="0" borderId="0" xfId="0" applyNumberFormat="1" applyFont="1" applyFill="1" applyAlignment="1">
      <alignment/>
    </xf>
    <xf numFmtId="166" fontId="27" fillId="0" borderId="0" xfId="0" applyNumberFormat="1" applyFont="1" applyFill="1" applyAlignment="1">
      <alignment/>
    </xf>
    <xf numFmtId="171" fontId="26" fillId="0" borderId="24" xfId="55" applyNumberFormat="1" applyFont="1" applyFill="1" applyBorder="1">
      <alignment/>
      <protection/>
    </xf>
    <xf numFmtId="171" fontId="26" fillId="0" borderId="12" xfId="55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166" fontId="79" fillId="0" borderId="0" xfId="55" applyNumberFormat="1" applyFont="1" applyFill="1">
      <alignment/>
      <protection/>
    </xf>
    <xf numFmtId="165" fontId="0" fillId="0" borderId="0" xfId="50" applyFont="1" applyFill="1" applyAlignment="1">
      <alignment/>
    </xf>
    <xf numFmtId="166" fontId="0" fillId="0" borderId="0" xfId="55" applyNumberFormat="1" applyFont="1" applyFill="1" applyBorder="1" applyAlignment="1">
      <alignment horizontal="centerContinuous"/>
      <protection/>
    </xf>
    <xf numFmtId="166" fontId="0" fillId="0" borderId="0" xfId="55" applyNumberFormat="1" applyFont="1" applyFill="1" applyBorder="1" applyAlignment="1">
      <alignment horizontal="center"/>
      <protection/>
    </xf>
    <xf numFmtId="166" fontId="0" fillId="0" borderId="36" xfId="55" applyNumberFormat="1" applyFont="1" applyFill="1" applyBorder="1" applyAlignment="1">
      <alignment horizontal="center"/>
      <protection/>
    </xf>
    <xf numFmtId="171" fontId="27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/>
    </xf>
    <xf numFmtId="0" fontId="2" fillId="0" borderId="50" xfId="57" applyFont="1" applyFill="1" applyBorder="1" applyAlignment="1">
      <alignment horizontal="centerContinuous"/>
      <protection/>
    </xf>
    <xf numFmtId="0" fontId="0" fillId="0" borderId="34" xfId="57" applyFont="1" applyFill="1" applyBorder="1">
      <alignment/>
      <protection/>
    </xf>
    <xf numFmtId="169" fontId="0" fillId="0" borderId="17" xfId="57" applyNumberFormat="1" applyFont="1" applyFill="1" applyBorder="1">
      <alignment/>
      <protection/>
    </xf>
    <xf numFmtId="169" fontId="2" fillId="0" borderId="15" xfId="57" applyNumberFormat="1" applyFont="1" applyFill="1" applyBorder="1">
      <alignment/>
      <protection/>
    </xf>
    <xf numFmtId="169" fontId="2" fillId="0" borderId="17" xfId="57" applyNumberFormat="1" applyFont="1" applyFill="1" applyBorder="1">
      <alignment/>
      <protection/>
    </xf>
    <xf numFmtId="169" fontId="2" fillId="0" borderId="41" xfId="57" applyNumberFormat="1" applyFont="1" applyFill="1" applyBorder="1">
      <alignment/>
      <protection/>
    </xf>
    <xf numFmtId="171" fontId="4" fillId="33" borderId="11" xfId="0" applyNumberFormat="1" applyFont="1" applyFill="1" applyBorder="1" applyAlignment="1">
      <alignment/>
    </xf>
    <xf numFmtId="171" fontId="4" fillId="33" borderId="11" xfId="0" applyNumberFormat="1" applyFont="1" applyFill="1" applyBorder="1" applyAlignment="1">
      <alignment horizontal="center"/>
    </xf>
    <xf numFmtId="171" fontId="4" fillId="33" borderId="11" xfId="0" applyNumberFormat="1" applyFont="1" applyFill="1" applyBorder="1" applyAlignment="1">
      <alignment horizontal="right"/>
    </xf>
    <xf numFmtId="171" fontId="26" fillId="33" borderId="11" xfId="0" applyNumberFormat="1" applyFont="1" applyFill="1" applyBorder="1" applyAlignment="1">
      <alignment horizontal="right"/>
    </xf>
    <xf numFmtId="171" fontId="4" fillId="33" borderId="25" xfId="55" applyNumberFormat="1" applyFont="1" applyFill="1" applyBorder="1">
      <alignment/>
      <protection/>
    </xf>
    <xf numFmtId="171" fontId="4" fillId="33" borderId="11" xfId="55" applyNumberFormat="1" applyFont="1" applyFill="1" applyBorder="1">
      <alignment/>
      <protection/>
    </xf>
    <xf numFmtId="171" fontId="4" fillId="33" borderId="12" xfId="0" applyNumberFormat="1" applyFont="1" applyFill="1" applyBorder="1" applyAlignment="1">
      <alignment horizontal="center"/>
    </xf>
    <xf numFmtId="171" fontId="26" fillId="33" borderId="13" xfId="0" applyNumberFormat="1" applyFont="1" applyFill="1" applyBorder="1" applyAlignment="1">
      <alignment horizontal="center"/>
    </xf>
    <xf numFmtId="171" fontId="26" fillId="33" borderId="12" xfId="0" applyNumberFormat="1" applyFont="1" applyFill="1" applyBorder="1" applyAlignment="1">
      <alignment horizontal="center"/>
    </xf>
    <xf numFmtId="169" fontId="0" fillId="33" borderId="11" xfId="0" applyNumberFormat="1" applyFont="1" applyFill="1" applyBorder="1" applyAlignment="1">
      <alignment horizontal="right"/>
    </xf>
    <xf numFmtId="169" fontId="0" fillId="33" borderId="17" xfId="57" applyNumberFormat="1" applyFont="1" applyFill="1" applyBorder="1">
      <alignment/>
      <protection/>
    </xf>
    <xf numFmtId="167" fontId="4" fillId="0" borderId="34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71" fontId="26" fillId="0" borderId="10" xfId="55" applyNumberFormat="1" applyFont="1" applyFill="1" applyBorder="1">
      <alignment/>
      <protection/>
    </xf>
    <xf numFmtId="171" fontId="4" fillId="0" borderId="17" xfId="0" applyNumberFormat="1" applyFont="1" applyFill="1" applyBorder="1" applyAlignment="1">
      <alignment/>
    </xf>
    <xf numFmtId="171" fontId="4" fillId="0" borderId="17" xfId="55" applyNumberFormat="1" applyFont="1" applyFill="1" applyBorder="1">
      <alignment/>
      <protection/>
    </xf>
    <xf numFmtId="171" fontId="4" fillId="0" borderId="17" xfId="0" applyNumberFormat="1" applyFont="1" applyFill="1" applyBorder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26" fillId="0" borderId="17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171" fontId="26" fillId="0" borderId="15" xfId="55" applyNumberFormat="1" applyFont="1" applyFill="1" applyBorder="1">
      <alignment/>
      <protection/>
    </xf>
    <xf numFmtId="171" fontId="26" fillId="0" borderId="15" xfId="0" applyNumberFormat="1" applyFont="1" applyFill="1" applyBorder="1" applyAlignment="1">
      <alignment horizontal="center"/>
    </xf>
    <xf numFmtId="171" fontId="26" fillId="0" borderId="10" xfId="0" applyNumberFormat="1" applyFont="1" applyFill="1" applyBorder="1" applyAlignment="1">
      <alignment horizontal="center"/>
    </xf>
    <xf numFmtId="171" fontId="26" fillId="0" borderId="41" xfId="55" applyNumberFormat="1" applyFont="1" applyFill="1" applyBorder="1">
      <alignment/>
      <protection/>
    </xf>
    <xf numFmtId="171" fontId="3" fillId="0" borderId="0" xfId="0" applyNumberFormat="1" applyFont="1" applyFill="1" applyAlignment="1">
      <alignment/>
    </xf>
    <xf numFmtId="171" fontId="80" fillId="0" borderId="0" xfId="0" applyNumberFormat="1" applyFont="1" applyFill="1" applyAlignment="1">
      <alignment/>
    </xf>
    <xf numFmtId="171" fontId="26" fillId="33" borderId="11" xfId="0" applyNumberFormat="1" applyFont="1" applyFill="1" applyBorder="1" applyAlignment="1">
      <alignment/>
    </xf>
    <xf numFmtId="171" fontId="26" fillId="33" borderId="13" xfId="55" applyNumberFormat="1" applyFont="1" applyFill="1" applyBorder="1">
      <alignment/>
      <protection/>
    </xf>
    <xf numFmtId="171" fontId="26" fillId="33" borderId="14" xfId="55" applyNumberFormat="1" applyFont="1" applyFill="1" applyBorder="1">
      <alignment/>
      <protection/>
    </xf>
    <xf numFmtId="3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3" fontId="81" fillId="0" borderId="0" xfId="0" applyNumberFormat="1" applyFont="1" applyBorder="1" applyAlignment="1">
      <alignment horizontal="right" vertical="center" wrapText="1"/>
    </xf>
    <xf numFmtId="3" fontId="82" fillId="0" borderId="0" xfId="0" applyNumberFormat="1" applyFont="1" applyBorder="1" applyAlignment="1">
      <alignment horizontal="right" vertical="center" wrapText="1"/>
    </xf>
    <xf numFmtId="166" fontId="2" fillId="33" borderId="18" xfId="55" applyNumberFormat="1" applyFont="1" applyFill="1" applyBorder="1">
      <alignment/>
      <protection/>
    </xf>
    <xf numFmtId="166" fontId="2" fillId="33" borderId="45" xfId="55" applyNumberFormat="1" applyFont="1" applyFill="1" applyBorder="1">
      <alignment/>
      <protection/>
    </xf>
    <xf numFmtId="166" fontId="2" fillId="33" borderId="22" xfId="55" applyNumberFormat="1" applyFont="1" applyFill="1" applyBorder="1">
      <alignment/>
      <protection/>
    </xf>
    <xf numFmtId="166" fontId="2" fillId="33" borderId="47" xfId="55" applyNumberFormat="1" applyFont="1" applyFill="1" applyBorder="1" applyAlignment="1">
      <alignment horizontal="center"/>
      <protection/>
    </xf>
    <xf numFmtId="166" fontId="0" fillId="33" borderId="16" xfId="55" applyNumberFormat="1" applyFont="1" applyFill="1" applyBorder="1">
      <alignment/>
      <protection/>
    </xf>
    <xf numFmtId="166" fontId="0" fillId="33" borderId="44" xfId="55" applyNumberFormat="1" applyFont="1" applyFill="1" applyBorder="1">
      <alignment/>
      <protection/>
    </xf>
    <xf numFmtId="169" fontId="0" fillId="33" borderId="26" xfId="55" applyNumberFormat="1" applyFont="1" applyFill="1" applyBorder="1">
      <alignment/>
      <protection/>
    </xf>
    <xf numFmtId="169" fontId="0" fillId="33" borderId="34" xfId="55" applyNumberFormat="1" applyFont="1" applyFill="1" applyBorder="1">
      <alignment/>
      <protection/>
    </xf>
    <xf numFmtId="166" fontId="2" fillId="33" borderId="16" xfId="55" applyNumberFormat="1" applyFont="1" applyFill="1" applyBorder="1">
      <alignment/>
      <protection/>
    </xf>
    <xf numFmtId="169" fontId="2" fillId="33" borderId="13" xfId="55" applyNumberFormat="1" applyFont="1" applyFill="1" applyBorder="1">
      <alignment/>
      <protection/>
    </xf>
    <xf numFmtId="169" fontId="2" fillId="33" borderId="15" xfId="55" applyNumberFormat="1" applyFont="1" applyFill="1" applyBorder="1">
      <alignment/>
      <protection/>
    </xf>
    <xf numFmtId="169" fontId="2" fillId="33" borderId="11" xfId="55" applyNumberFormat="1" applyFont="1" applyFill="1" applyBorder="1" applyAlignment="1">
      <alignment/>
      <protection/>
    </xf>
    <xf numFmtId="169" fontId="2" fillId="33" borderId="17" xfId="55" applyNumberFormat="1" applyFont="1" applyFill="1" applyBorder="1" applyAlignment="1">
      <alignment/>
      <protection/>
    </xf>
    <xf numFmtId="169" fontId="0" fillId="33" borderId="11" xfId="55" applyNumberFormat="1" applyFont="1" applyFill="1" applyBorder="1" applyAlignment="1">
      <alignment/>
      <protection/>
    </xf>
    <xf numFmtId="169" fontId="0" fillId="33" borderId="17" xfId="55" applyNumberFormat="1" applyFont="1" applyFill="1" applyBorder="1" applyAlignment="1">
      <alignment/>
      <protection/>
    </xf>
    <xf numFmtId="169" fontId="2" fillId="33" borderId="13" xfId="55" applyNumberFormat="1" applyFont="1" applyFill="1" applyBorder="1" applyAlignment="1">
      <alignment/>
      <protection/>
    </xf>
    <xf numFmtId="169" fontId="2" fillId="33" borderId="15" xfId="55" applyNumberFormat="1" applyFont="1" applyFill="1" applyBorder="1" applyAlignment="1">
      <alignment/>
      <protection/>
    </xf>
    <xf numFmtId="169" fontId="0" fillId="33" borderId="12" xfId="55" applyNumberFormat="1" applyFont="1" applyFill="1" applyBorder="1" applyAlignment="1">
      <alignment/>
      <protection/>
    </xf>
    <xf numFmtId="169" fontId="0" fillId="33" borderId="10" xfId="55" applyNumberFormat="1" applyFont="1" applyFill="1" applyBorder="1" applyAlignment="1">
      <alignment/>
      <protection/>
    </xf>
    <xf numFmtId="169" fontId="0" fillId="33" borderId="26" xfId="55" applyNumberFormat="1" applyFont="1" applyFill="1" applyBorder="1" applyAlignment="1">
      <alignment/>
      <protection/>
    </xf>
    <xf numFmtId="169" fontId="0" fillId="33" borderId="34" xfId="55" applyNumberFormat="1" applyFont="1" applyFill="1" applyBorder="1" applyAlignment="1">
      <alignment/>
      <protection/>
    </xf>
    <xf numFmtId="166" fontId="2" fillId="33" borderId="29" xfId="55" applyNumberFormat="1" applyFont="1" applyFill="1" applyBorder="1">
      <alignment/>
      <protection/>
    </xf>
    <xf numFmtId="169" fontId="2" fillId="33" borderId="14" xfId="55" applyNumberFormat="1" applyFont="1" applyFill="1" applyBorder="1" applyAlignment="1">
      <alignment/>
      <protection/>
    </xf>
    <xf numFmtId="169" fontId="2" fillId="33" borderId="41" xfId="55" applyNumberFormat="1" applyFont="1" applyFill="1" applyBorder="1" applyAlignment="1">
      <alignment/>
      <protection/>
    </xf>
    <xf numFmtId="171" fontId="26" fillId="0" borderId="17" xfId="0" applyNumberFormat="1" applyFont="1" applyFill="1" applyBorder="1" applyAlignment="1">
      <alignment horizontal="center"/>
    </xf>
    <xf numFmtId="166" fontId="0" fillId="0" borderId="0" xfId="55" applyNumberFormat="1" applyFont="1" applyFill="1" applyAlignment="1">
      <alignment horizontal="center"/>
      <protection/>
    </xf>
    <xf numFmtId="1" fontId="2" fillId="0" borderId="3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9" fontId="0" fillId="33" borderId="17" xfId="0" applyNumberFormat="1" applyFont="1" applyFill="1" applyBorder="1" applyAlignment="1">
      <alignment horizontal="right"/>
    </xf>
    <xf numFmtId="169" fontId="0" fillId="0" borderId="15" xfId="0" applyNumberFormat="1" applyFont="1" applyFill="1" applyBorder="1" applyAlignment="1">
      <alignment horizontal="right"/>
    </xf>
    <xf numFmtId="172" fontId="0" fillId="0" borderId="0" xfId="57" applyNumberFormat="1" applyFont="1" applyFill="1">
      <alignment/>
      <protection/>
    </xf>
    <xf numFmtId="0" fontId="32" fillId="0" borderId="0" xfId="57" applyFont="1" applyFill="1">
      <alignment/>
      <protection/>
    </xf>
    <xf numFmtId="172" fontId="2" fillId="0" borderId="51" xfId="57" applyNumberFormat="1" applyFont="1" applyFill="1" applyBorder="1">
      <alignment/>
      <protection/>
    </xf>
    <xf numFmtId="172" fontId="0" fillId="0" borderId="0" xfId="50" applyNumberFormat="1" applyFont="1" applyFill="1" applyAlignment="1">
      <alignment/>
    </xf>
    <xf numFmtId="169" fontId="0" fillId="0" borderId="25" xfId="55" applyNumberFormat="1" applyFont="1" applyFill="1" applyBorder="1">
      <alignment/>
      <protection/>
    </xf>
    <xf numFmtId="0" fontId="33" fillId="0" borderId="0" xfId="0" applyFont="1" applyFill="1" applyAlignment="1">
      <alignment/>
    </xf>
    <xf numFmtId="169" fontId="32" fillId="0" borderId="0" xfId="57" applyNumberFormat="1" applyFont="1" applyFill="1" applyAlignment="1">
      <alignment horizontal="center"/>
      <protection/>
    </xf>
    <xf numFmtId="0" fontId="2" fillId="0" borderId="34" xfId="0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169" fontId="0" fillId="0" borderId="11" xfId="55" applyNumberFormat="1" applyFont="1" applyFill="1" applyBorder="1" applyAlignment="1">
      <alignment/>
      <protection/>
    </xf>
    <xf numFmtId="1" fontId="2" fillId="33" borderId="10" xfId="55" applyNumberFormat="1" applyFont="1" applyFill="1" applyBorder="1" applyAlignment="1">
      <alignment horizontal="center" vertical="center"/>
      <protection/>
    </xf>
    <xf numFmtId="1" fontId="2" fillId="33" borderId="12" xfId="55" applyNumberFormat="1" applyFont="1" applyFill="1" applyBorder="1" applyAlignment="1">
      <alignment horizontal="center" vertical="center"/>
      <protection/>
    </xf>
    <xf numFmtId="166" fontId="2" fillId="33" borderId="20" xfId="55" applyNumberFormat="1" applyFont="1" applyFill="1" applyBorder="1" applyAlignment="1">
      <alignment horizontal="center" vertical="center"/>
      <protection/>
    </xf>
    <xf numFmtId="166" fontId="2" fillId="33" borderId="37" xfId="55" applyNumberFormat="1" applyFont="1" applyFill="1" applyBorder="1" applyAlignment="1">
      <alignment horizontal="center" vertical="center"/>
      <protection/>
    </xf>
    <xf numFmtId="166" fontId="2" fillId="33" borderId="0" xfId="55" applyNumberFormat="1" applyFont="1" applyFill="1" applyBorder="1" applyAlignment="1">
      <alignment vertical="center"/>
      <protection/>
    </xf>
    <xf numFmtId="166" fontId="0" fillId="33" borderId="0" xfId="55" applyNumberFormat="1" applyFont="1" applyFill="1" applyBorder="1" applyAlignment="1">
      <alignment vertical="center"/>
      <protection/>
    </xf>
    <xf numFmtId="166" fontId="2" fillId="33" borderId="30" xfId="55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166" fontId="2" fillId="0" borderId="23" xfId="55" applyNumberFormat="1" applyFont="1" applyFill="1" applyBorder="1" applyAlignment="1">
      <alignment horizontal="center" vertical="center"/>
      <protection/>
    </xf>
    <xf numFmtId="166" fontId="2" fillId="0" borderId="0" xfId="55" applyNumberFormat="1" applyFont="1" applyFill="1" applyBorder="1" applyAlignment="1">
      <alignment horizontal="center" vertical="center"/>
      <protection/>
    </xf>
    <xf numFmtId="166" fontId="2" fillId="0" borderId="48" xfId="55" applyNumberFormat="1" applyFont="1" applyFill="1" applyBorder="1" applyAlignment="1">
      <alignment wrapText="1"/>
      <protection/>
    </xf>
    <xf numFmtId="166" fontId="2" fillId="0" borderId="11" xfId="55" applyNumberFormat="1" applyFont="1" applyFill="1" applyBorder="1" applyAlignment="1">
      <alignment horizontal="center" vertical="center"/>
      <protection/>
    </xf>
    <xf numFmtId="166" fontId="2" fillId="0" borderId="11" xfId="55" applyNumberFormat="1" applyFont="1" applyFill="1" applyBorder="1" applyAlignment="1">
      <alignment wrapText="1"/>
      <protection/>
    </xf>
    <xf numFmtId="166" fontId="2" fillId="0" borderId="12" xfId="55" applyNumberFormat="1" applyFont="1" applyFill="1" applyBorder="1" applyAlignment="1">
      <alignment horizontal="center" vertical="center"/>
      <protection/>
    </xf>
    <xf numFmtId="166" fontId="2" fillId="0" borderId="17" xfId="55" applyNumberFormat="1" applyFont="1" applyFill="1" applyBorder="1" applyAlignment="1">
      <alignment wrapText="1"/>
      <protection/>
    </xf>
    <xf numFmtId="166" fontId="2" fillId="0" borderId="10" xfId="55" applyNumberFormat="1" applyFont="1" applyFill="1" applyBorder="1" applyAlignment="1">
      <alignment horizontal="center" vertical="center"/>
      <protection/>
    </xf>
    <xf numFmtId="166" fontId="2" fillId="0" borderId="17" xfId="55" applyNumberFormat="1" applyFont="1" applyFill="1" applyBorder="1" applyAlignment="1">
      <alignment horizontal="center" vertical="center"/>
      <protection/>
    </xf>
    <xf numFmtId="166" fontId="2" fillId="0" borderId="44" xfId="55" applyNumberFormat="1" applyFont="1" applyFill="1" applyBorder="1" applyAlignment="1">
      <alignment vertical="center"/>
      <protection/>
    </xf>
    <xf numFmtId="166" fontId="0" fillId="0" borderId="44" xfId="55" applyNumberFormat="1" applyFont="1" applyFill="1" applyBorder="1" applyAlignment="1">
      <alignment vertical="center"/>
      <protection/>
    </xf>
    <xf numFmtId="166" fontId="2" fillId="0" borderId="52" xfId="55" applyNumberFormat="1" applyFont="1" applyFill="1" applyBorder="1" applyAlignment="1">
      <alignment vertical="center"/>
      <protection/>
    </xf>
    <xf numFmtId="166" fontId="2" fillId="0" borderId="44" xfId="55" applyNumberFormat="1" applyFont="1" applyFill="1" applyBorder="1" applyAlignment="1">
      <alignment wrapText="1"/>
      <protection/>
    </xf>
    <xf numFmtId="166" fontId="2" fillId="0" borderId="47" xfId="55" applyNumberFormat="1" applyFont="1" applyFill="1" applyBorder="1" applyAlignment="1">
      <alignment horizontal="center" vertical="center"/>
      <protection/>
    </xf>
    <xf numFmtId="166" fontId="2" fillId="0" borderId="44" xfId="55" applyNumberFormat="1" applyFont="1" applyFill="1" applyBorder="1" applyAlignment="1">
      <alignment horizontal="center" vertical="center"/>
      <protection/>
    </xf>
    <xf numFmtId="166" fontId="2" fillId="0" borderId="36" xfId="55" applyNumberFormat="1" applyFont="1" applyFill="1" applyBorder="1" applyAlignment="1">
      <alignment wrapText="1"/>
      <protection/>
    </xf>
    <xf numFmtId="166" fontId="2" fillId="0" borderId="53" xfId="55" applyNumberFormat="1" applyFont="1" applyFill="1" applyBorder="1" applyAlignment="1">
      <alignment horizontal="center" vertical="center"/>
      <protection/>
    </xf>
    <xf numFmtId="166" fontId="2" fillId="0" borderId="36" xfId="55" applyNumberFormat="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6" fontId="2" fillId="0" borderId="12" xfId="55" applyNumberFormat="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2"/>
    </xf>
    <xf numFmtId="0" fontId="4" fillId="0" borderId="16" xfId="0" applyFont="1" applyFill="1" applyBorder="1" applyAlignment="1">
      <alignment horizontal="left" vertical="center" indent="3"/>
    </xf>
    <xf numFmtId="0" fontId="28" fillId="0" borderId="16" xfId="0" applyFont="1" applyFill="1" applyBorder="1" applyAlignment="1">
      <alignment horizontal="left" vertical="center" indent="2"/>
    </xf>
    <xf numFmtId="166" fontId="0" fillId="33" borderId="0" xfId="55" applyNumberFormat="1" applyFont="1" applyFill="1" applyBorder="1" applyAlignment="1">
      <alignment horizontal="left" vertical="center" indent="1"/>
      <protection/>
    </xf>
    <xf numFmtId="0" fontId="2" fillId="0" borderId="0" xfId="0" applyFont="1" applyFill="1" applyBorder="1" applyAlignment="1">
      <alignment vertical="center" wrapText="1"/>
    </xf>
    <xf numFmtId="166" fontId="2" fillId="0" borderId="0" xfId="55" applyNumberFormat="1" applyFont="1" applyFill="1" applyBorder="1" applyAlignment="1">
      <alignment horizontal="center" vertical="center" wrapText="1"/>
      <protection/>
    </xf>
    <xf numFmtId="166" fontId="2" fillId="0" borderId="26" xfId="55" applyNumberFormat="1" applyFont="1" applyFill="1" applyBorder="1" applyAlignment="1">
      <alignment horizontal="center" vertical="center"/>
      <protection/>
    </xf>
    <xf numFmtId="166" fontId="2" fillId="0" borderId="48" xfId="55" applyNumberFormat="1" applyFont="1" applyFill="1" applyBorder="1" applyAlignment="1">
      <alignment horizontal="center" vertical="center"/>
      <protection/>
    </xf>
    <xf numFmtId="166" fontId="2" fillId="0" borderId="11" xfId="55" applyNumberFormat="1" applyFont="1" applyFill="1" applyBorder="1" applyAlignment="1">
      <alignment horizontal="center" vertical="center" wrapText="1"/>
      <protection/>
    </xf>
    <xf numFmtId="166" fontId="2" fillId="0" borderId="11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35" fillId="0" borderId="0" xfId="57" applyFont="1" applyFill="1" applyAlignment="1">
      <alignment horizontal="center" wrapText="1"/>
      <protection/>
    </xf>
    <xf numFmtId="0" fontId="0" fillId="0" borderId="0" xfId="57" applyFont="1" applyFill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57" applyFont="1" applyFill="1" applyAlignment="1">
      <alignment horizontal="center"/>
      <protection/>
    </xf>
    <xf numFmtId="0" fontId="2" fillId="0" borderId="29" xfId="57" applyFont="1" applyFill="1" applyBorder="1" applyAlignment="1">
      <alignment horizontal="left" vertical="center"/>
      <protection/>
    </xf>
    <xf numFmtId="0" fontId="2" fillId="0" borderId="52" xfId="57" applyFont="1" applyFill="1" applyBorder="1" applyAlignment="1">
      <alignment horizontal="left" vertical="center"/>
      <protection/>
    </xf>
    <xf numFmtId="166" fontId="0" fillId="0" borderId="0" xfId="55" applyNumberFormat="1" applyFont="1" applyFill="1" applyAlignment="1">
      <alignment horizontal="center"/>
      <protection/>
    </xf>
    <xf numFmtId="166" fontId="35" fillId="0" borderId="0" xfId="55" applyNumberFormat="1" applyFont="1" applyFill="1" applyAlignment="1">
      <alignment horizontal="center" wrapText="1"/>
      <protection/>
    </xf>
    <xf numFmtId="166" fontId="3" fillId="0" borderId="0" xfId="55" applyNumberFormat="1" applyFont="1" applyFill="1" applyAlignment="1">
      <alignment horizontal="center" wrapText="1"/>
      <protection/>
    </xf>
    <xf numFmtId="166" fontId="2" fillId="0" borderId="19" xfId="55" applyNumberFormat="1" applyFont="1" applyFill="1" applyBorder="1" applyAlignment="1">
      <alignment horizontal="center"/>
      <protection/>
    </xf>
    <xf numFmtId="166" fontId="2" fillId="0" borderId="42" xfId="55" applyNumberFormat="1" applyFont="1" applyFill="1" applyBorder="1" applyAlignment="1">
      <alignment horizontal="center"/>
      <protection/>
    </xf>
    <xf numFmtId="166" fontId="2" fillId="0" borderId="54" xfId="55" applyNumberFormat="1" applyFont="1" applyFill="1" applyBorder="1" applyAlignment="1">
      <alignment horizontal="center"/>
      <protection/>
    </xf>
    <xf numFmtId="166" fontId="2" fillId="0" borderId="55" xfId="55" applyNumberFormat="1" applyFont="1" applyFill="1" applyBorder="1" applyAlignment="1">
      <alignment horizontal="center"/>
      <protection/>
    </xf>
    <xf numFmtId="166" fontId="5" fillId="0" borderId="0" xfId="55" applyNumberFormat="1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166" fontId="35" fillId="0" borderId="0" xfId="55" applyNumberFormat="1" applyFont="1" applyAlignment="1">
      <alignment horizontal="center" wrapText="1"/>
      <protection/>
    </xf>
    <xf numFmtId="166" fontId="0" fillId="0" borderId="0" xfId="55" applyNumberFormat="1" applyFont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PG CONSOLIDADA" xfId="57"/>
    <cellStyle name="Notas" xfId="58"/>
    <cellStyle name="Percent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3"/>
  <sheetViews>
    <sheetView showGridLines="0" tabSelected="1" zoomScale="70" zoomScaleNormal="70" zoomScaleSheetLayoutView="90" zoomScalePageLayoutView="0" workbookViewId="0" topLeftCell="A1">
      <selection activeCell="B20" sqref="B20"/>
    </sheetView>
  </sheetViews>
  <sheetFormatPr defaultColWidth="9.140625" defaultRowHeight="12.75"/>
  <cols>
    <col min="1" max="1" width="0.5625" style="5" customWidth="1"/>
    <col min="2" max="2" width="58.7109375" style="5" customWidth="1"/>
    <col min="3" max="3" width="6.7109375" style="7" customWidth="1"/>
    <col min="4" max="4" width="12.57421875" style="1" customWidth="1"/>
    <col min="5" max="5" width="12.7109375" style="1" customWidth="1"/>
    <col min="6" max="6" width="0.5625" style="1" customWidth="1"/>
    <col min="7" max="7" width="63.7109375" style="5" customWidth="1"/>
    <col min="8" max="8" width="6.7109375" style="7" customWidth="1"/>
    <col min="9" max="10" width="11.7109375" style="1" bestFit="1" customWidth="1"/>
    <col min="11" max="11" width="8.7109375" style="5" bestFit="1" customWidth="1"/>
    <col min="12" max="13" width="10.00390625" style="5" customWidth="1"/>
    <col min="14" max="16384" width="9.140625" style="5" customWidth="1"/>
  </cols>
  <sheetData>
    <row r="1" spans="2:11" ht="17.25" customHeight="1">
      <c r="B1" s="348" t="s">
        <v>372</v>
      </c>
      <c r="C1" s="349"/>
      <c r="D1" s="349"/>
      <c r="E1" s="349"/>
      <c r="F1" s="349"/>
      <c r="G1" s="349"/>
      <c r="H1" s="349"/>
      <c r="I1" s="349"/>
      <c r="J1" s="349"/>
      <c r="K1" s="349"/>
    </row>
    <row r="2" spans="1:10" ht="18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2:10" ht="13.5">
      <c r="B3" s="6"/>
      <c r="D3" s="8"/>
      <c r="E3" s="8"/>
      <c r="F3" s="8"/>
      <c r="G3" s="6"/>
      <c r="I3" s="8"/>
      <c r="J3" s="8"/>
    </row>
    <row r="4" spans="1:10" ht="15.75">
      <c r="A4" s="345" t="s">
        <v>1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5.75" customHeight="1">
      <c r="A5" s="346" t="s">
        <v>2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3:8" s="1" customFormat="1" ht="15.75" customHeight="1" thickBot="1">
      <c r="C6" s="7"/>
      <c r="H6" s="7"/>
    </row>
    <row r="7" spans="1:10" s="9" customFormat="1" ht="12.75" customHeight="1">
      <c r="A7" s="53"/>
      <c r="B7" s="54"/>
      <c r="C7" s="55"/>
      <c r="D7" s="56"/>
      <c r="E7" s="55"/>
      <c r="F7" s="54"/>
      <c r="G7" s="54"/>
      <c r="H7" s="56"/>
      <c r="I7" s="56"/>
      <c r="J7" s="271"/>
    </row>
    <row r="8" spans="1:10" s="9" customFormat="1" ht="12.75" customHeight="1">
      <c r="A8" s="57"/>
      <c r="B8" s="58" t="s">
        <v>4</v>
      </c>
      <c r="C8" s="59" t="s">
        <v>57</v>
      </c>
      <c r="D8" s="60">
        <v>2014</v>
      </c>
      <c r="E8" s="59" t="s">
        <v>59</v>
      </c>
      <c r="F8" s="58"/>
      <c r="G8" s="58" t="s">
        <v>60</v>
      </c>
      <c r="H8" s="59" t="s">
        <v>121</v>
      </c>
      <c r="I8" s="60">
        <v>2014</v>
      </c>
      <c r="J8" s="272" t="s">
        <v>122</v>
      </c>
    </row>
    <row r="9" spans="1:10" s="9" customFormat="1" ht="12.75" customHeight="1">
      <c r="A9" s="49"/>
      <c r="B9" s="61"/>
      <c r="C9" s="62"/>
      <c r="D9" s="63"/>
      <c r="E9" s="62"/>
      <c r="F9" s="61"/>
      <c r="G9" s="61"/>
      <c r="H9" s="63"/>
      <c r="I9" s="83"/>
      <c r="J9" s="91"/>
    </row>
    <row r="10" spans="1:11" s="1" customFormat="1" ht="12.75" customHeight="1">
      <c r="A10" s="49"/>
      <c r="B10" s="295" t="s">
        <v>5</v>
      </c>
      <c r="C10" s="85">
        <v>5</v>
      </c>
      <c r="D10" s="65">
        <v>29572</v>
      </c>
      <c r="E10" s="65">
        <v>30586</v>
      </c>
      <c r="F10" s="76"/>
      <c r="G10" s="295" t="s">
        <v>61</v>
      </c>
      <c r="H10" s="86"/>
      <c r="I10" s="29"/>
      <c r="J10" s="92"/>
      <c r="K10" s="27"/>
    </row>
    <row r="11" spans="1:10" s="1" customFormat="1" ht="12.75" customHeight="1">
      <c r="A11" s="49"/>
      <c r="B11" s="296"/>
      <c r="C11" s="85"/>
      <c r="D11" s="29"/>
      <c r="E11" s="29"/>
      <c r="F11" s="77"/>
      <c r="G11" s="295"/>
      <c r="H11" s="86"/>
      <c r="I11" s="29"/>
      <c r="J11" s="96"/>
    </row>
    <row r="12" spans="1:10" s="1" customFormat="1" ht="12.75" customHeight="1">
      <c r="A12" s="49"/>
      <c r="B12" s="295" t="s">
        <v>6</v>
      </c>
      <c r="C12" s="85">
        <v>6</v>
      </c>
      <c r="D12" s="65">
        <v>44743</v>
      </c>
      <c r="E12" s="65">
        <v>35438</v>
      </c>
      <c r="F12" s="76"/>
      <c r="G12" s="295" t="s">
        <v>62</v>
      </c>
      <c r="H12" s="86">
        <v>6</v>
      </c>
      <c r="I12" s="65">
        <f>+SUM(I13:I19)</f>
        <v>2057</v>
      </c>
      <c r="J12" s="93">
        <v>1599</v>
      </c>
    </row>
    <row r="13" spans="1:10" s="1" customFormat="1" ht="12.75" customHeight="1">
      <c r="A13" s="49"/>
      <c r="B13" s="296" t="s">
        <v>7</v>
      </c>
      <c r="C13" s="85"/>
      <c r="D13" s="29">
        <v>0</v>
      </c>
      <c r="E13" s="29">
        <v>0</v>
      </c>
      <c r="F13" s="77"/>
      <c r="G13" s="296" t="s">
        <v>63</v>
      </c>
      <c r="H13" s="86"/>
      <c r="I13" s="67">
        <v>0</v>
      </c>
      <c r="J13" s="94">
        <v>0</v>
      </c>
    </row>
    <row r="14" spans="1:10" s="1" customFormat="1" ht="12.75" customHeight="1">
      <c r="A14" s="49"/>
      <c r="B14" s="296" t="s">
        <v>8</v>
      </c>
      <c r="C14" s="85"/>
      <c r="D14" s="29">
        <v>0</v>
      </c>
      <c r="E14" s="29">
        <v>0</v>
      </c>
      <c r="F14" s="77"/>
      <c r="G14" s="296" t="s">
        <v>64</v>
      </c>
      <c r="H14" s="86"/>
      <c r="I14" s="67">
        <v>0</v>
      </c>
      <c r="J14" s="94">
        <v>0</v>
      </c>
    </row>
    <row r="15" spans="1:10" s="1" customFormat="1" ht="12.75" customHeight="1">
      <c r="A15" s="49"/>
      <c r="B15" s="296" t="s">
        <v>9</v>
      </c>
      <c r="C15" s="85"/>
      <c r="D15" s="29">
        <v>0</v>
      </c>
      <c r="E15" s="29">
        <v>0</v>
      </c>
      <c r="F15" s="77"/>
      <c r="G15" s="296" t="s">
        <v>65</v>
      </c>
      <c r="H15" s="86"/>
      <c r="I15" s="67">
        <v>0</v>
      </c>
      <c r="J15" s="94">
        <v>0</v>
      </c>
    </row>
    <row r="16" spans="1:10" s="1" customFormat="1" ht="12.75" customHeight="1">
      <c r="A16" s="49"/>
      <c r="B16" s="296" t="s">
        <v>10</v>
      </c>
      <c r="C16" s="85"/>
      <c r="D16" s="29">
        <v>0</v>
      </c>
      <c r="E16" s="29">
        <v>0</v>
      </c>
      <c r="F16" s="77"/>
      <c r="G16" s="296" t="s">
        <v>66</v>
      </c>
      <c r="H16" s="86"/>
      <c r="I16" s="67">
        <v>0</v>
      </c>
      <c r="J16" s="94">
        <v>0</v>
      </c>
    </row>
    <row r="17" spans="1:10" s="1" customFormat="1" ht="15" customHeight="1">
      <c r="A17" s="49"/>
      <c r="B17" s="296" t="s">
        <v>11</v>
      </c>
      <c r="C17" s="85"/>
      <c r="D17" s="29">
        <v>44743</v>
      </c>
      <c r="E17" s="29">
        <v>35438</v>
      </c>
      <c r="F17" s="77"/>
      <c r="G17" s="296" t="s">
        <v>67</v>
      </c>
      <c r="H17" s="86"/>
      <c r="I17" s="29">
        <v>2057</v>
      </c>
      <c r="J17" s="92">
        <v>1599</v>
      </c>
    </row>
    <row r="18" spans="1:10" s="1" customFormat="1" ht="12.75" customHeight="1">
      <c r="A18" s="49"/>
      <c r="B18" s="297" t="s">
        <v>12</v>
      </c>
      <c r="C18" s="85"/>
      <c r="D18" s="29">
        <v>0</v>
      </c>
      <c r="E18" s="29">
        <v>0</v>
      </c>
      <c r="F18" s="77"/>
      <c r="G18" s="296" t="s">
        <v>68</v>
      </c>
      <c r="H18" s="86"/>
      <c r="I18" s="67">
        <v>0</v>
      </c>
      <c r="J18" s="94">
        <v>0</v>
      </c>
    </row>
    <row r="19" spans="1:10" s="1" customFormat="1" ht="12.75" customHeight="1">
      <c r="A19" s="49"/>
      <c r="B19" s="296"/>
      <c r="C19" s="85"/>
      <c r="D19" s="29">
        <v>0</v>
      </c>
      <c r="E19" s="29">
        <v>0</v>
      </c>
      <c r="F19" s="77"/>
      <c r="G19" s="296" t="s">
        <v>69</v>
      </c>
      <c r="H19" s="86"/>
      <c r="I19" s="67">
        <v>0</v>
      </c>
      <c r="J19" s="94">
        <v>0</v>
      </c>
    </row>
    <row r="20" spans="1:10" s="1" customFormat="1" ht="12.75" customHeight="1">
      <c r="A20" s="49"/>
      <c r="B20" s="295" t="s">
        <v>13</v>
      </c>
      <c r="C20" s="85"/>
      <c r="D20" s="67"/>
      <c r="E20" s="67"/>
      <c r="F20" s="76"/>
      <c r="G20" s="296"/>
      <c r="H20" s="86"/>
      <c r="I20" s="67"/>
      <c r="J20" s="94"/>
    </row>
    <row r="21" spans="1:10" s="1" customFormat="1" ht="12.75" customHeight="1">
      <c r="A21" s="49"/>
      <c r="B21" s="295" t="s">
        <v>14</v>
      </c>
      <c r="C21" s="85"/>
      <c r="D21" s="65"/>
      <c r="E21" s="65">
        <v>0</v>
      </c>
      <c r="F21" s="76"/>
      <c r="G21" s="295" t="s">
        <v>70</v>
      </c>
      <c r="H21" s="86"/>
      <c r="I21" s="67"/>
      <c r="J21" s="94"/>
    </row>
    <row r="22" spans="1:10" s="1" customFormat="1" ht="12.75" customHeight="1">
      <c r="A22" s="49"/>
      <c r="B22" s="296" t="s">
        <v>15</v>
      </c>
      <c r="C22" s="85"/>
      <c r="D22" s="29">
        <v>0</v>
      </c>
      <c r="E22" s="29">
        <v>0</v>
      </c>
      <c r="F22" s="77"/>
      <c r="G22" s="295" t="s">
        <v>71</v>
      </c>
      <c r="H22" s="86"/>
      <c r="I22" s="65">
        <v>0</v>
      </c>
      <c r="J22" s="93">
        <v>0</v>
      </c>
    </row>
    <row r="23" spans="1:10" s="1" customFormat="1" ht="12.75" customHeight="1">
      <c r="A23" s="49"/>
      <c r="B23" s="296" t="s">
        <v>16</v>
      </c>
      <c r="C23" s="85"/>
      <c r="D23" s="29">
        <v>0</v>
      </c>
      <c r="E23" s="29">
        <v>0</v>
      </c>
      <c r="F23" s="77"/>
      <c r="G23" s="296" t="s">
        <v>72</v>
      </c>
      <c r="H23" s="86"/>
      <c r="I23" s="29">
        <v>0</v>
      </c>
      <c r="J23" s="92">
        <v>0</v>
      </c>
    </row>
    <row r="24" spans="1:10" s="1" customFormat="1" ht="12.75" customHeight="1">
      <c r="A24" s="49"/>
      <c r="B24" s="296" t="s">
        <v>17</v>
      </c>
      <c r="C24" s="85"/>
      <c r="D24" s="29">
        <v>0</v>
      </c>
      <c r="E24" s="29">
        <v>0</v>
      </c>
      <c r="F24" s="77"/>
      <c r="G24" s="296" t="s">
        <v>73</v>
      </c>
      <c r="H24" s="86"/>
      <c r="I24" s="29">
        <v>0</v>
      </c>
      <c r="J24" s="92">
        <v>0</v>
      </c>
    </row>
    <row r="25" spans="1:10" s="1" customFormat="1" ht="12.75" customHeight="1">
      <c r="A25" s="49"/>
      <c r="B25" s="296" t="s">
        <v>18</v>
      </c>
      <c r="C25" s="85"/>
      <c r="D25" s="29">
        <v>0</v>
      </c>
      <c r="E25" s="29">
        <v>0</v>
      </c>
      <c r="F25" s="77"/>
      <c r="G25" s="296" t="s">
        <v>74</v>
      </c>
      <c r="H25" s="86"/>
      <c r="I25" s="29">
        <v>0</v>
      </c>
      <c r="J25" s="92">
        <v>0</v>
      </c>
    </row>
    <row r="26" spans="1:10" s="1" customFormat="1" ht="12.75" customHeight="1">
      <c r="A26" s="49"/>
      <c r="B26" s="297" t="s">
        <v>19</v>
      </c>
      <c r="C26" s="85"/>
      <c r="D26" s="29">
        <v>0</v>
      </c>
      <c r="E26" s="29">
        <v>0</v>
      </c>
      <c r="F26" s="77"/>
      <c r="G26" s="296" t="s">
        <v>75</v>
      </c>
      <c r="H26" s="86"/>
      <c r="I26" s="29">
        <v>0</v>
      </c>
      <c r="J26" s="92">
        <v>0</v>
      </c>
    </row>
    <row r="27" spans="1:10" s="1" customFormat="1" ht="12.75" customHeight="1">
      <c r="A27" s="49"/>
      <c r="B27" s="297"/>
      <c r="C27" s="85"/>
      <c r="D27" s="29"/>
      <c r="E27" s="29"/>
      <c r="F27" s="77"/>
      <c r="G27" s="296" t="s">
        <v>76</v>
      </c>
      <c r="H27" s="86"/>
      <c r="I27" s="29">
        <v>0</v>
      </c>
      <c r="J27" s="92">
        <v>0</v>
      </c>
    </row>
    <row r="28" spans="1:10" s="1" customFormat="1" ht="12.75" customHeight="1">
      <c r="A28" s="49"/>
      <c r="B28" s="295" t="s">
        <v>20</v>
      </c>
      <c r="C28" s="165">
        <v>7</v>
      </c>
      <c r="D28" s="65">
        <f>+SUM(D29:D30)</f>
        <v>1839853</v>
      </c>
      <c r="E28" s="65">
        <v>2619183</v>
      </c>
      <c r="F28" s="76"/>
      <c r="G28" s="296" t="s">
        <v>77</v>
      </c>
      <c r="H28" s="86"/>
      <c r="I28" s="29">
        <v>0</v>
      </c>
      <c r="J28" s="92">
        <v>0</v>
      </c>
    </row>
    <row r="29" spans="1:12" s="1" customFormat="1" ht="12.75" customHeight="1">
      <c r="A29" s="49"/>
      <c r="B29" s="296" t="s">
        <v>21</v>
      </c>
      <c r="C29" s="165"/>
      <c r="D29" s="68">
        <v>1773713</v>
      </c>
      <c r="E29" s="68">
        <v>2561049</v>
      </c>
      <c r="F29" s="77"/>
      <c r="G29" s="296"/>
      <c r="H29" s="86"/>
      <c r="I29" s="84"/>
      <c r="J29" s="96"/>
      <c r="L29" s="27"/>
    </row>
    <row r="30" spans="1:10" s="1" customFormat="1" ht="12.75" customHeight="1">
      <c r="A30" s="49"/>
      <c r="B30" s="296" t="s">
        <v>22</v>
      </c>
      <c r="C30" s="165"/>
      <c r="D30" s="29">
        <v>66140</v>
      </c>
      <c r="E30" s="29">
        <v>58134</v>
      </c>
      <c r="F30" s="77"/>
      <c r="G30" s="295" t="s">
        <v>78</v>
      </c>
      <c r="H30" s="86">
        <v>15</v>
      </c>
      <c r="I30" s="65">
        <f>+SUM(I31:I36)</f>
        <v>5024041</v>
      </c>
      <c r="J30" s="93">
        <v>6110638</v>
      </c>
    </row>
    <row r="31" spans="1:12" s="1" customFormat="1" ht="12.75" customHeight="1">
      <c r="A31" s="49"/>
      <c r="B31" s="297" t="s">
        <v>23</v>
      </c>
      <c r="C31" s="85"/>
      <c r="D31" s="133">
        <v>55439</v>
      </c>
      <c r="E31" s="133">
        <v>1094403</v>
      </c>
      <c r="F31" s="77"/>
      <c r="G31" s="296" t="s">
        <v>79</v>
      </c>
      <c r="H31" s="86"/>
      <c r="I31" s="29">
        <v>0</v>
      </c>
      <c r="J31" s="92">
        <v>0</v>
      </c>
      <c r="L31" s="27"/>
    </row>
    <row r="32" spans="1:12" s="1" customFormat="1" ht="12.75" customHeight="1">
      <c r="A32" s="49"/>
      <c r="B32" s="297"/>
      <c r="C32" s="85"/>
      <c r="D32" s="205"/>
      <c r="E32" s="205"/>
      <c r="F32" s="77"/>
      <c r="G32" s="296" t="s">
        <v>80</v>
      </c>
      <c r="H32" s="86"/>
      <c r="I32" s="29">
        <v>1418010</v>
      </c>
      <c r="J32" s="92">
        <v>2679927</v>
      </c>
      <c r="L32" s="27"/>
    </row>
    <row r="33" spans="1:10" s="1" customFormat="1" ht="12.75" customHeight="1">
      <c r="A33" s="49"/>
      <c r="B33" s="295" t="s">
        <v>24</v>
      </c>
      <c r="C33" s="85">
        <v>8</v>
      </c>
      <c r="D33" s="65">
        <f>+SUM(D34:D36)</f>
        <v>3431116</v>
      </c>
      <c r="E33" s="65">
        <v>3647060</v>
      </c>
      <c r="F33" s="76"/>
      <c r="G33" s="296" t="s">
        <v>81</v>
      </c>
      <c r="H33" s="86"/>
      <c r="I33" s="29">
        <v>3572581</v>
      </c>
      <c r="J33" s="92">
        <v>3399905</v>
      </c>
    </row>
    <row r="34" spans="1:10" s="1" customFormat="1" ht="12.75" customHeight="1">
      <c r="A34" s="49"/>
      <c r="B34" s="296" t="s">
        <v>25</v>
      </c>
      <c r="C34" s="165"/>
      <c r="D34" s="29">
        <v>619258</v>
      </c>
      <c r="E34" s="29">
        <v>724707</v>
      </c>
      <c r="F34" s="77"/>
      <c r="G34" s="296" t="s">
        <v>82</v>
      </c>
      <c r="H34" s="86"/>
      <c r="I34" s="29">
        <v>0</v>
      </c>
      <c r="J34" s="92">
        <v>0</v>
      </c>
    </row>
    <row r="35" spans="1:10" s="1" customFormat="1" ht="12.75" customHeight="1">
      <c r="A35" s="49"/>
      <c r="B35" s="296" t="s">
        <v>26</v>
      </c>
      <c r="C35" s="165"/>
      <c r="D35" s="29">
        <v>2811858</v>
      </c>
      <c r="E35" s="29">
        <v>2921253</v>
      </c>
      <c r="F35" s="77"/>
      <c r="G35" s="296" t="s">
        <v>83</v>
      </c>
      <c r="H35" s="86"/>
      <c r="I35" s="29">
        <v>0</v>
      </c>
      <c r="J35" s="92">
        <v>0</v>
      </c>
    </row>
    <row r="36" spans="1:10" s="1" customFormat="1" ht="12.75" customHeight="1">
      <c r="A36" s="49"/>
      <c r="B36" s="296" t="s">
        <v>27</v>
      </c>
      <c r="C36" s="85"/>
      <c r="D36" s="29">
        <v>0</v>
      </c>
      <c r="E36" s="29">
        <v>1100</v>
      </c>
      <c r="F36" s="77"/>
      <c r="G36" s="296" t="s">
        <v>84</v>
      </c>
      <c r="H36" s="86"/>
      <c r="I36" s="29">
        <v>33450</v>
      </c>
      <c r="J36" s="92">
        <v>30806</v>
      </c>
    </row>
    <row r="37" spans="1:12" s="1" customFormat="1" ht="12.75" customHeight="1">
      <c r="A37" s="49"/>
      <c r="B37" s="297" t="s">
        <v>28</v>
      </c>
      <c r="C37" s="85"/>
      <c r="D37" s="133">
        <v>700785</v>
      </c>
      <c r="E37" s="133">
        <v>748170</v>
      </c>
      <c r="F37" s="77"/>
      <c r="G37" s="296"/>
      <c r="H37" s="86"/>
      <c r="I37" s="29"/>
      <c r="J37" s="92"/>
      <c r="L37" s="2"/>
    </row>
    <row r="38" spans="1:10" s="1" customFormat="1" ht="24.75" customHeight="1">
      <c r="A38" s="49"/>
      <c r="B38" s="297"/>
      <c r="C38" s="85"/>
      <c r="D38" s="29"/>
      <c r="E38" s="29"/>
      <c r="F38" s="77"/>
      <c r="G38" s="338" t="s">
        <v>368</v>
      </c>
      <c r="H38" s="86"/>
      <c r="I38" s="65">
        <v>0</v>
      </c>
      <c r="J38" s="93">
        <v>0</v>
      </c>
    </row>
    <row r="39" spans="1:10" s="1" customFormat="1" ht="12.75" customHeight="1">
      <c r="A39" s="49"/>
      <c r="B39" s="295" t="s">
        <v>29</v>
      </c>
      <c r="C39" s="85"/>
      <c r="D39" s="65">
        <v>0</v>
      </c>
      <c r="E39" s="65">
        <v>0</v>
      </c>
      <c r="F39" s="76"/>
      <c r="G39" s="296"/>
      <c r="H39" s="86"/>
      <c r="I39" s="29"/>
      <c r="J39" s="92"/>
    </row>
    <row r="40" spans="1:12" s="1" customFormat="1" ht="12.75" customHeight="1">
      <c r="A40" s="49"/>
      <c r="B40" s="297" t="s">
        <v>30</v>
      </c>
      <c r="C40" s="85"/>
      <c r="D40" s="29">
        <v>0</v>
      </c>
      <c r="E40" s="29">
        <v>0</v>
      </c>
      <c r="F40" s="77"/>
      <c r="G40" s="295" t="s">
        <v>85</v>
      </c>
      <c r="H40" s="86">
        <v>9</v>
      </c>
      <c r="I40" s="65">
        <v>13381</v>
      </c>
      <c r="J40" s="93">
        <v>1811</v>
      </c>
      <c r="L40" s="2"/>
    </row>
    <row r="41" spans="1:10" s="1" customFormat="1" ht="12.75" customHeight="1">
      <c r="A41" s="49"/>
      <c r="B41" s="297"/>
      <c r="C41" s="85"/>
      <c r="D41" s="29"/>
      <c r="E41" s="29"/>
      <c r="F41" s="77"/>
      <c r="G41" s="296"/>
      <c r="H41" s="86"/>
      <c r="I41" s="29"/>
      <c r="J41" s="92"/>
    </row>
    <row r="42" spans="1:10" s="1" customFormat="1" ht="23.25" customHeight="1">
      <c r="A42" s="49"/>
      <c r="B42" s="302" t="s">
        <v>31</v>
      </c>
      <c r="C42" s="85"/>
      <c r="D42" s="65">
        <v>0</v>
      </c>
      <c r="E42" s="65">
        <v>0</v>
      </c>
      <c r="F42" s="76"/>
      <c r="G42" s="338" t="s">
        <v>369</v>
      </c>
      <c r="H42" s="86"/>
      <c r="I42" s="65">
        <v>0</v>
      </c>
      <c r="J42" s="93">
        <v>0</v>
      </c>
    </row>
    <row r="43" spans="1:10" s="1" customFormat="1" ht="12.75" customHeight="1">
      <c r="A43" s="49"/>
      <c r="B43" s="297"/>
      <c r="C43" s="85"/>
      <c r="D43" s="29"/>
      <c r="E43" s="29">
        <v>0</v>
      </c>
      <c r="F43" s="77"/>
      <c r="G43" s="296"/>
      <c r="H43" s="86"/>
      <c r="I43" s="29"/>
      <c r="J43" s="92"/>
    </row>
    <row r="44" spans="1:10" s="1" customFormat="1" ht="12.75" customHeight="1">
      <c r="A44" s="49"/>
      <c r="B44" s="295" t="s">
        <v>32</v>
      </c>
      <c r="C44" s="85">
        <v>9</v>
      </c>
      <c r="D44" s="65">
        <v>516</v>
      </c>
      <c r="E44" s="65">
        <v>657</v>
      </c>
      <c r="F44" s="76"/>
      <c r="G44" s="295" t="s">
        <v>86</v>
      </c>
      <c r="H44" s="86">
        <v>16</v>
      </c>
      <c r="I44" s="65">
        <f>+SUM(I45:I48)</f>
        <v>22091</v>
      </c>
      <c r="J44" s="93">
        <f>+J45+J47+J48</f>
        <v>19235</v>
      </c>
    </row>
    <row r="45" spans="1:10" s="1" customFormat="1" ht="12.75" customHeight="1">
      <c r="A45" s="49"/>
      <c r="B45" s="296"/>
      <c r="C45" s="85"/>
      <c r="D45" s="68"/>
      <c r="E45" s="68"/>
      <c r="F45" s="77"/>
      <c r="G45" s="296" t="s">
        <v>87</v>
      </c>
      <c r="H45" s="86"/>
      <c r="I45" s="29">
        <v>225</v>
      </c>
      <c r="J45" s="92">
        <v>277</v>
      </c>
    </row>
    <row r="46" spans="1:10" s="1" customFormat="1" ht="12.75" customHeight="1">
      <c r="A46" s="49"/>
      <c r="B46" s="295" t="s">
        <v>33</v>
      </c>
      <c r="C46" s="85">
        <v>10</v>
      </c>
      <c r="D46" s="65">
        <v>181950</v>
      </c>
      <c r="E46" s="65">
        <v>168586</v>
      </c>
      <c r="F46" s="76"/>
      <c r="G46" s="296" t="s">
        <v>88</v>
      </c>
      <c r="H46" s="86"/>
      <c r="I46" s="29">
        <v>0</v>
      </c>
      <c r="J46" s="92">
        <v>0</v>
      </c>
    </row>
    <row r="47" spans="1:10" s="1" customFormat="1" ht="12.75" customHeight="1">
      <c r="A47" s="49"/>
      <c r="B47" s="296"/>
      <c r="C47" s="85"/>
      <c r="D47" s="29"/>
      <c r="E47" s="29"/>
      <c r="F47" s="77"/>
      <c r="G47" s="296" t="s">
        <v>89</v>
      </c>
      <c r="H47" s="86"/>
      <c r="I47" s="29">
        <v>7951</v>
      </c>
      <c r="J47" s="92">
        <v>7724</v>
      </c>
    </row>
    <row r="48" spans="1:12" s="1" customFormat="1" ht="12.75" customHeight="1">
      <c r="A48" s="49"/>
      <c r="B48" s="295" t="s">
        <v>34</v>
      </c>
      <c r="C48" s="85">
        <v>11</v>
      </c>
      <c r="D48" s="65">
        <v>120</v>
      </c>
      <c r="E48" s="65">
        <v>120</v>
      </c>
      <c r="F48" s="77"/>
      <c r="G48" s="296" t="s">
        <v>90</v>
      </c>
      <c r="H48" s="86"/>
      <c r="I48" s="29">
        <v>13915</v>
      </c>
      <c r="J48" s="273">
        <f>11541-307</f>
        <v>11234</v>
      </c>
      <c r="L48" s="27"/>
    </row>
    <row r="49" spans="1:10" s="1" customFormat="1" ht="12.75" customHeight="1">
      <c r="A49" s="49"/>
      <c r="B49" s="298" t="s">
        <v>35</v>
      </c>
      <c r="C49" s="85"/>
      <c r="D49" s="29">
        <v>0</v>
      </c>
      <c r="E49" s="29">
        <v>0</v>
      </c>
      <c r="F49" s="77"/>
      <c r="G49" s="296"/>
      <c r="H49" s="86"/>
      <c r="I49" s="29"/>
      <c r="J49" s="92"/>
    </row>
    <row r="50" spans="1:10" s="1" customFormat="1" ht="12.75" customHeight="1">
      <c r="A50" s="49"/>
      <c r="B50" s="298" t="s">
        <v>36</v>
      </c>
      <c r="C50" s="85"/>
      <c r="D50" s="29">
        <v>0</v>
      </c>
      <c r="E50" s="29">
        <v>0</v>
      </c>
      <c r="F50" s="77"/>
      <c r="G50" s="295" t="s">
        <v>91</v>
      </c>
      <c r="H50" s="86">
        <v>21</v>
      </c>
      <c r="I50" s="65">
        <f>+SUM(I51:I52)</f>
        <v>27085</v>
      </c>
      <c r="J50" s="93">
        <f>SUM(J51:J52)</f>
        <v>17764</v>
      </c>
    </row>
    <row r="51" spans="1:10" s="1" customFormat="1" ht="12.75" customHeight="1">
      <c r="A51" s="49"/>
      <c r="B51" s="298" t="s">
        <v>37</v>
      </c>
      <c r="C51" s="85"/>
      <c r="D51" s="29">
        <v>120</v>
      </c>
      <c r="E51" s="29">
        <v>120</v>
      </c>
      <c r="F51" s="76"/>
      <c r="G51" s="296" t="s">
        <v>92</v>
      </c>
      <c r="H51" s="86"/>
      <c r="I51" s="29">
        <v>1369</v>
      </c>
      <c r="J51" s="92">
        <v>1446</v>
      </c>
    </row>
    <row r="52" spans="1:10" s="1" customFormat="1" ht="12.75" customHeight="1">
      <c r="A52" s="49"/>
      <c r="B52" s="296"/>
      <c r="C52" s="85"/>
      <c r="D52" s="29"/>
      <c r="E52" s="29"/>
      <c r="F52" s="76"/>
      <c r="G52" s="296" t="s">
        <v>93</v>
      </c>
      <c r="H52" s="86"/>
      <c r="I52" s="29">
        <v>25716</v>
      </c>
      <c r="J52" s="92">
        <f>16257+61</f>
        <v>16318</v>
      </c>
    </row>
    <row r="53" spans="1:10" s="1" customFormat="1" ht="12.75" customHeight="1">
      <c r="A53" s="49"/>
      <c r="B53" s="299" t="s">
        <v>38</v>
      </c>
      <c r="C53" s="85"/>
      <c r="D53" s="65">
        <v>0</v>
      </c>
      <c r="E53" s="65">
        <v>0</v>
      </c>
      <c r="F53" s="76"/>
      <c r="G53" s="296"/>
      <c r="H53" s="86"/>
      <c r="I53" s="29"/>
      <c r="J53" s="92"/>
    </row>
    <row r="54" spans="1:10" s="1" customFormat="1" ht="12.75" customHeight="1">
      <c r="A54" s="49"/>
      <c r="B54" s="295"/>
      <c r="C54" s="85"/>
      <c r="D54" s="65"/>
      <c r="E54" s="65"/>
      <c r="F54" s="76"/>
      <c r="G54" s="295" t="s">
        <v>94</v>
      </c>
      <c r="H54" s="86">
        <v>17</v>
      </c>
      <c r="I54" s="65">
        <v>2342</v>
      </c>
      <c r="J54" s="93">
        <v>1490</v>
      </c>
    </row>
    <row r="55" spans="1:10" s="1" customFormat="1" ht="12.75" customHeight="1">
      <c r="A55" s="49"/>
      <c r="B55" s="299" t="s">
        <v>39</v>
      </c>
      <c r="C55" s="85">
        <v>12</v>
      </c>
      <c r="D55" s="65">
        <v>94771</v>
      </c>
      <c r="E55" s="65">
        <v>103932</v>
      </c>
      <c r="F55" s="76"/>
      <c r="G55" s="295"/>
      <c r="H55" s="86"/>
      <c r="I55" s="67"/>
      <c r="J55" s="94"/>
    </row>
    <row r="56" spans="1:10" s="1" customFormat="1" ht="12.75" customHeight="1">
      <c r="A56" s="49"/>
      <c r="B56" s="296" t="s">
        <v>40</v>
      </c>
      <c r="C56" s="85"/>
      <c r="D56" s="29">
        <v>88695</v>
      </c>
      <c r="E56" s="29">
        <v>93005</v>
      </c>
      <c r="F56" s="77"/>
      <c r="G56" s="295" t="s">
        <v>95</v>
      </c>
      <c r="H56" s="86">
        <v>14</v>
      </c>
      <c r="I56" s="65">
        <v>54121</v>
      </c>
      <c r="J56" s="93">
        <v>43485</v>
      </c>
    </row>
    <row r="57" spans="1:10" s="1" customFormat="1" ht="12.75" customHeight="1">
      <c r="A57" s="49"/>
      <c r="B57" s="296" t="s">
        <v>41</v>
      </c>
      <c r="C57" s="85"/>
      <c r="D57" s="29">
        <v>86723</v>
      </c>
      <c r="E57" s="29">
        <v>90025</v>
      </c>
      <c r="F57" s="77"/>
      <c r="G57" s="296"/>
      <c r="H57" s="86"/>
      <c r="I57" s="29"/>
      <c r="J57" s="92"/>
    </row>
    <row r="58" spans="1:12" s="1" customFormat="1" ht="12.75" customHeight="1">
      <c r="A58" s="49"/>
      <c r="B58" s="296" t="s">
        <v>42</v>
      </c>
      <c r="C58" s="85"/>
      <c r="D58" s="29">
        <v>1921</v>
      </c>
      <c r="E58" s="29">
        <v>2921</v>
      </c>
      <c r="F58" s="77"/>
      <c r="G58" s="295" t="s">
        <v>96</v>
      </c>
      <c r="H58" s="86"/>
      <c r="I58" s="164">
        <v>0</v>
      </c>
      <c r="J58" s="274">
        <v>0</v>
      </c>
      <c r="L58" s="3"/>
    </row>
    <row r="59" spans="1:10" s="1" customFormat="1" ht="12.75" customHeight="1">
      <c r="A59" s="49"/>
      <c r="B59" s="296" t="s">
        <v>43</v>
      </c>
      <c r="C59" s="85"/>
      <c r="D59" s="29">
        <v>51</v>
      </c>
      <c r="E59" s="29">
        <v>59</v>
      </c>
      <c r="F59" s="77"/>
      <c r="G59" s="300"/>
      <c r="H59" s="86"/>
      <c r="I59" s="29"/>
      <c r="J59" s="92"/>
    </row>
    <row r="60" spans="1:10" s="1" customFormat="1" ht="12.75" customHeight="1">
      <c r="A60" s="49"/>
      <c r="B60" s="296" t="s">
        <v>44</v>
      </c>
      <c r="C60" s="85"/>
      <c r="D60" s="29">
        <v>6076</v>
      </c>
      <c r="E60" s="29">
        <v>10927</v>
      </c>
      <c r="F60" s="78"/>
      <c r="G60" s="301" t="s">
        <v>97</v>
      </c>
      <c r="H60" s="69"/>
      <c r="I60" s="65">
        <f>+SUM(I58,I56,I54,I50,I44,I42,I40,I38,I30,I22,I12)</f>
        <v>5145118</v>
      </c>
      <c r="J60" s="93">
        <f>+SUM(J58,J56,J54,J50,J44,J42,J40,J38,J30,J22,J12)</f>
        <v>6196022</v>
      </c>
    </row>
    <row r="61" spans="1:10" s="1" customFormat="1" ht="12.75" customHeight="1">
      <c r="A61" s="49"/>
      <c r="B61" s="297" t="s">
        <v>45</v>
      </c>
      <c r="C61" s="85"/>
      <c r="D61" s="29">
        <v>0</v>
      </c>
      <c r="E61" s="29">
        <v>0</v>
      </c>
      <c r="F61" s="77"/>
      <c r="G61" s="296"/>
      <c r="H61" s="86"/>
      <c r="I61" s="29"/>
      <c r="J61" s="92"/>
    </row>
    <row r="62" spans="1:10" s="1" customFormat="1" ht="12.75" customHeight="1">
      <c r="A62" s="49"/>
      <c r="B62" s="297"/>
      <c r="C62" s="85"/>
      <c r="D62" s="29"/>
      <c r="E62" s="29"/>
      <c r="F62" s="77"/>
      <c r="G62" s="295" t="s">
        <v>98</v>
      </c>
      <c r="H62" s="86"/>
      <c r="I62" s="29"/>
      <c r="J62" s="92"/>
    </row>
    <row r="63" spans="1:10" s="1" customFormat="1" ht="12.75" customHeight="1">
      <c r="A63" s="49"/>
      <c r="B63" s="295" t="s">
        <v>46</v>
      </c>
      <c r="C63" s="85">
        <v>13</v>
      </c>
      <c r="D63" s="65">
        <f>+SUM(D64:D65)</f>
        <v>488</v>
      </c>
      <c r="E63" s="65">
        <v>493</v>
      </c>
      <c r="F63" s="77"/>
      <c r="G63" s="296"/>
      <c r="H63" s="86"/>
      <c r="I63" s="29"/>
      <c r="J63" s="92"/>
    </row>
    <row r="64" spans="1:12" s="3" customFormat="1" ht="12.75" customHeight="1">
      <c r="A64" s="49"/>
      <c r="B64" s="296" t="s">
        <v>47</v>
      </c>
      <c r="C64" s="85"/>
      <c r="D64" s="29">
        <v>0</v>
      </c>
      <c r="E64" s="29">
        <v>0</v>
      </c>
      <c r="F64" s="76"/>
      <c r="G64" s="295" t="s">
        <v>99</v>
      </c>
      <c r="H64" s="86"/>
      <c r="I64" s="65">
        <f>+I65+I69+I75+I76</f>
        <v>469462</v>
      </c>
      <c r="J64" s="93">
        <f>+J65+J69+J75+J76</f>
        <v>429688</v>
      </c>
      <c r="K64" s="27"/>
      <c r="L64" s="1"/>
    </row>
    <row r="65" spans="1:11" s="1" customFormat="1" ht="13.5" customHeight="1">
      <c r="A65" s="49"/>
      <c r="B65" s="296" t="s">
        <v>48</v>
      </c>
      <c r="C65" s="85"/>
      <c r="D65" s="29">
        <v>488</v>
      </c>
      <c r="E65" s="29">
        <v>493</v>
      </c>
      <c r="F65" s="77"/>
      <c r="G65" s="296" t="s">
        <v>100</v>
      </c>
      <c r="H65" s="86">
        <v>18</v>
      </c>
      <c r="I65" s="68">
        <v>209274</v>
      </c>
      <c r="J65" s="95">
        <v>189334</v>
      </c>
      <c r="K65" s="27"/>
    </row>
    <row r="66" spans="1:10" s="1" customFormat="1" ht="12.75" customHeight="1">
      <c r="A66" s="49"/>
      <c r="B66" s="296"/>
      <c r="C66" s="85"/>
      <c r="D66" s="29"/>
      <c r="E66" s="29"/>
      <c r="F66" s="77"/>
      <c r="G66" s="296" t="s">
        <v>101</v>
      </c>
      <c r="H66" s="86"/>
      <c r="I66" s="29">
        <v>209274</v>
      </c>
      <c r="J66" s="92">
        <v>189334</v>
      </c>
    </row>
    <row r="67" spans="1:10" s="1" customFormat="1" ht="12.75" customHeight="1">
      <c r="A67" s="49"/>
      <c r="B67" s="295" t="s">
        <v>49</v>
      </c>
      <c r="C67" s="85">
        <v>21</v>
      </c>
      <c r="D67" s="65">
        <v>48850</v>
      </c>
      <c r="E67" s="65">
        <v>50609</v>
      </c>
      <c r="F67" s="77"/>
      <c r="G67" s="296" t="s">
        <v>102</v>
      </c>
      <c r="H67" s="86"/>
      <c r="I67" s="29">
        <v>0</v>
      </c>
      <c r="J67" s="92">
        <v>0</v>
      </c>
    </row>
    <row r="68" spans="1:10" s="1" customFormat="1" ht="12.75" customHeight="1">
      <c r="A68" s="49"/>
      <c r="B68" s="296" t="s">
        <v>50</v>
      </c>
      <c r="C68" s="85"/>
      <c r="D68" s="29">
        <v>7902</v>
      </c>
      <c r="E68" s="221">
        <v>5715</v>
      </c>
      <c r="F68" s="76"/>
      <c r="G68" s="296" t="s">
        <v>103</v>
      </c>
      <c r="H68" s="86"/>
      <c r="I68" s="29">
        <v>0</v>
      </c>
      <c r="J68" s="92">
        <v>0</v>
      </c>
    </row>
    <row r="69" spans="1:11" s="1" customFormat="1" ht="12.75" customHeight="1">
      <c r="A69" s="49"/>
      <c r="B69" s="296" t="s">
        <v>51</v>
      </c>
      <c r="C69" s="85"/>
      <c r="D69" s="29">
        <v>40948</v>
      </c>
      <c r="E69" s="29">
        <v>44894</v>
      </c>
      <c r="F69" s="77"/>
      <c r="G69" s="296" t="s">
        <v>104</v>
      </c>
      <c r="H69" s="86">
        <v>19</v>
      </c>
      <c r="I69" s="29">
        <v>238474</v>
      </c>
      <c r="J69" s="273">
        <f>229653+75</f>
        <v>229728</v>
      </c>
      <c r="K69" s="27"/>
    </row>
    <row r="70" spans="1:10" s="1" customFormat="1" ht="12.75" customHeight="1">
      <c r="A70" s="49"/>
      <c r="B70" s="296"/>
      <c r="C70" s="85"/>
      <c r="D70" s="29"/>
      <c r="E70" s="29"/>
      <c r="F70" s="77"/>
      <c r="G70" s="296" t="s">
        <v>105</v>
      </c>
      <c r="H70" s="86"/>
      <c r="I70" s="29">
        <v>0</v>
      </c>
      <c r="J70" s="92">
        <v>0</v>
      </c>
    </row>
    <row r="71" spans="1:10" s="1" customFormat="1" ht="12.75" customHeight="1">
      <c r="A71" s="49"/>
      <c r="B71" s="295" t="s">
        <v>52</v>
      </c>
      <c r="C71" s="85">
        <v>14</v>
      </c>
      <c r="D71" s="65">
        <v>4126</v>
      </c>
      <c r="E71" s="65">
        <v>3149</v>
      </c>
      <c r="F71" s="77"/>
      <c r="G71" s="296" t="s">
        <v>106</v>
      </c>
      <c r="H71" s="86"/>
      <c r="I71" s="29">
        <v>0</v>
      </c>
      <c r="J71" s="92">
        <v>0</v>
      </c>
    </row>
    <row r="72" spans="1:10" s="1" customFormat="1" ht="12.75" customHeight="1">
      <c r="A72" s="49"/>
      <c r="B72" s="64"/>
      <c r="C72" s="85"/>
      <c r="D72" s="67"/>
      <c r="E72" s="67"/>
      <c r="F72" s="77"/>
      <c r="G72" s="296" t="s">
        <v>107</v>
      </c>
      <c r="H72" s="86"/>
      <c r="I72" s="29">
        <v>0</v>
      </c>
      <c r="J72" s="92">
        <v>0</v>
      </c>
    </row>
    <row r="73" spans="1:10" s="1" customFormat="1" ht="12.75" customHeight="1">
      <c r="A73" s="49"/>
      <c r="B73" s="52"/>
      <c r="C73" s="85"/>
      <c r="D73" s="29"/>
      <c r="E73" s="29"/>
      <c r="F73" s="77"/>
      <c r="G73" s="296" t="s">
        <v>108</v>
      </c>
      <c r="H73" s="86"/>
      <c r="I73" s="29">
        <v>0</v>
      </c>
      <c r="J73" s="92">
        <v>0</v>
      </c>
    </row>
    <row r="74" spans="1:10" s="1" customFormat="1" ht="12.75" customHeight="1">
      <c r="A74" s="49"/>
      <c r="B74" s="52"/>
      <c r="C74" s="85"/>
      <c r="D74" s="29"/>
      <c r="E74" s="29"/>
      <c r="F74" s="77"/>
      <c r="G74" s="296" t="s">
        <v>109</v>
      </c>
      <c r="H74" s="86"/>
      <c r="I74" s="29">
        <v>0</v>
      </c>
      <c r="J74" s="92">
        <v>0</v>
      </c>
    </row>
    <row r="75" spans="1:11" s="1" customFormat="1" ht="12.75" customHeight="1">
      <c r="A75" s="49"/>
      <c r="B75" s="52"/>
      <c r="C75" s="85"/>
      <c r="D75" s="29"/>
      <c r="E75" s="29"/>
      <c r="F75" s="77"/>
      <c r="G75" s="296" t="s">
        <v>110</v>
      </c>
      <c r="H75" s="86"/>
      <c r="I75" s="29">
        <v>26463</v>
      </c>
      <c r="J75" s="273">
        <v>15329</v>
      </c>
      <c r="K75" s="27"/>
    </row>
    <row r="76" spans="1:11" s="1" customFormat="1" ht="12.75" customHeight="1">
      <c r="A76" s="49"/>
      <c r="B76" s="52"/>
      <c r="C76" s="85"/>
      <c r="D76" s="29"/>
      <c r="E76" s="29"/>
      <c r="F76" s="77"/>
      <c r="G76" s="296" t="s">
        <v>111</v>
      </c>
      <c r="H76" s="86"/>
      <c r="I76" s="29">
        <v>-4749</v>
      </c>
      <c r="J76" s="92">
        <v>-4703</v>
      </c>
      <c r="K76" s="27"/>
    </row>
    <row r="77" spans="1:10" s="1" customFormat="1" ht="12.75" customHeight="1">
      <c r="A77" s="49"/>
      <c r="B77" s="52"/>
      <c r="C77" s="85"/>
      <c r="D77" s="29"/>
      <c r="E77" s="29"/>
      <c r="F77" s="77"/>
      <c r="G77" s="296"/>
      <c r="H77" s="86"/>
      <c r="I77" s="29"/>
      <c r="J77" s="92"/>
    </row>
    <row r="78" spans="1:12" s="1" customFormat="1" ht="12.75" customHeight="1">
      <c r="A78" s="49"/>
      <c r="B78" s="52"/>
      <c r="C78" s="85"/>
      <c r="D78" s="29"/>
      <c r="E78" s="29"/>
      <c r="F78" s="77"/>
      <c r="G78" s="295" t="s">
        <v>112</v>
      </c>
      <c r="H78" s="86">
        <v>20</v>
      </c>
      <c r="I78" s="65">
        <f>SUM(I79:I84)</f>
        <v>61525</v>
      </c>
      <c r="J78" s="93">
        <f>+J79</f>
        <v>34103</v>
      </c>
      <c r="L78" s="27"/>
    </row>
    <row r="79" spans="1:12" s="1" customFormat="1" ht="12.75" customHeight="1">
      <c r="A79" s="49"/>
      <c r="B79" s="52"/>
      <c r="C79" s="85"/>
      <c r="D79" s="29"/>
      <c r="E79" s="29"/>
      <c r="F79" s="77"/>
      <c r="G79" s="296" t="s">
        <v>113</v>
      </c>
      <c r="H79" s="86"/>
      <c r="I79" s="29">
        <v>61211</v>
      </c>
      <c r="J79" s="92">
        <v>34103</v>
      </c>
      <c r="K79" s="27"/>
      <c r="L79" s="27"/>
    </row>
    <row r="80" spans="1:11" s="1" customFormat="1" ht="12.75" customHeight="1">
      <c r="A80" s="49"/>
      <c r="B80" s="52"/>
      <c r="C80" s="85"/>
      <c r="D80" s="29"/>
      <c r="E80" s="29"/>
      <c r="F80" s="77"/>
      <c r="G80" s="296" t="s">
        <v>114</v>
      </c>
      <c r="H80" s="86"/>
      <c r="I80" s="29">
        <v>0</v>
      </c>
      <c r="J80" s="92">
        <v>0</v>
      </c>
      <c r="K80" s="27"/>
    </row>
    <row r="81" spans="1:11" s="1" customFormat="1" ht="12.75" customHeight="1">
      <c r="A81" s="49"/>
      <c r="B81" s="52"/>
      <c r="C81" s="85"/>
      <c r="D81" s="29"/>
      <c r="E81" s="29"/>
      <c r="F81" s="77"/>
      <c r="G81" s="296" t="s">
        <v>115</v>
      </c>
      <c r="H81" s="86"/>
      <c r="I81" s="29">
        <v>0</v>
      </c>
      <c r="J81" s="92">
        <v>0</v>
      </c>
      <c r="K81" s="27"/>
    </row>
    <row r="82" spans="1:11" s="1" customFormat="1" ht="12.75" customHeight="1">
      <c r="A82" s="49"/>
      <c r="B82" s="52"/>
      <c r="C82" s="85"/>
      <c r="D82" s="29"/>
      <c r="E82" s="29"/>
      <c r="F82" s="76"/>
      <c r="G82" s="296" t="s">
        <v>116</v>
      </c>
      <c r="H82" s="86"/>
      <c r="I82" s="29">
        <v>0</v>
      </c>
      <c r="J82" s="92">
        <v>0</v>
      </c>
      <c r="K82" s="27"/>
    </row>
    <row r="83" spans="1:11" s="1" customFormat="1" ht="12.75" customHeight="1">
      <c r="A83" s="49"/>
      <c r="B83" s="52"/>
      <c r="C83" s="85"/>
      <c r="D83" s="29"/>
      <c r="E83" s="29"/>
      <c r="F83" s="77"/>
      <c r="G83" s="296" t="s">
        <v>117</v>
      </c>
      <c r="H83" s="86"/>
      <c r="I83" s="29">
        <v>0</v>
      </c>
      <c r="J83" s="92">
        <v>0</v>
      </c>
      <c r="K83" s="27"/>
    </row>
    <row r="84" spans="1:12" s="1" customFormat="1" ht="12.75" customHeight="1">
      <c r="A84" s="49"/>
      <c r="B84" s="52"/>
      <c r="C84" s="85"/>
      <c r="D84" s="29"/>
      <c r="E84" s="29"/>
      <c r="F84" s="76"/>
      <c r="G84" s="296" t="s">
        <v>118</v>
      </c>
      <c r="H84" s="86"/>
      <c r="I84" s="29">
        <v>314</v>
      </c>
      <c r="J84" s="92">
        <v>0</v>
      </c>
      <c r="K84" s="27"/>
      <c r="L84" s="2"/>
    </row>
    <row r="85" spans="1:10" s="1" customFormat="1" ht="12.75" customHeight="1">
      <c r="A85" s="49"/>
      <c r="B85" s="52"/>
      <c r="C85" s="85"/>
      <c r="D85" s="29"/>
      <c r="E85" s="29"/>
      <c r="F85" s="76"/>
      <c r="G85" s="52"/>
      <c r="H85" s="86"/>
      <c r="I85" s="29"/>
      <c r="J85" s="92"/>
    </row>
    <row r="86" spans="1:13" s="1" customFormat="1" ht="12.75" customHeight="1">
      <c r="A86" s="134"/>
      <c r="B86" s="66"/>
      <c r="C86" s="135"/>
      <c r="D86" s="133"/>
      <c r="E86" s="133"/>
      <c r="F86" s="79"/>
      <c r="G86" s="71" t="s">
        <v>119</v>
      </c>
      <c r="H86" s="69"/>
      <c r="I86" s="65">
        <f>+I78+I64</f>
        <v>530987</v>
      </c>
      <c r="J86" s="93">
        <f>+J78+J64</f>
        <v>463791</v>
      </c>
      <c r="L86" s="280"/>
      <c r="M86" s="280"/>
    </row>
    <row r="87" spans="1:13" s="1" customFormat="1" ht="12.75" customHeight="1">
      <c r="A87" s="70"/>
      <c r="B87" s="71" t="s">
        <v>53</v>
      </c>
      <c r="C87" s="69"/>
      <c r="D87" s="65">
        <f>+D71+D67+D63+D55+D53+D48+D46+D44+D42+D39+D33+D28+D21+D12+D10</f>
        <v>5676105</v>
      </c>
      <c r="E87" s="65">
        <v>6659813</v>
      </c>
      <c r="F87" s="136"/>
      <c r="G87" s="71" t="s">
        <v>120</v>
      </c>
      <c r="H87" s="69"/>
      <c r="I87" s="65">
        <f>+I86+I60</f>
        <v>5676105</v>
      </c>
      <c r="J87" s="93">
        <f>+J86+J60</f>
        <v>6659813</v>
      </c>
      <c r="K87" s="27"/>
      <c r="L87" s="27"/>
      <c r="M87" s="27"/>
    </row>
    <row r="88" spans="1:10" s="1" customFormat="1" ht="12.75" customHeight="1">
      <c r="A88" s="49"/>
      <c r="B88" s="52"/>
      <c r="C88" s="85"/>
      <c r="D88" s="29"/>
      <c r="E88" s="29"/>
      <c r="F88" s="3"/>
      <c r="G88" s="3"/>
      <c r="H88" s="137"/>
      <c r="I88" s="85"/>
      <c r="J88" s="282"/>
    </row>
    <row r="89" spans="1:10" s="1" customFormat="1" ht="12.75" customHeight="1">
      <c r="A89" s="49"/>
      <c r="B89" s="64" t="s">
        <v>54</v>
      </c>
      <c r="C89" s="85"/>
      <c r="D89" s="67"/>
      <c r="E89" s="67"/>
      <c r="F89" s="161"/>
      <c r="G89" s="161"/>
      <c r="H89" s="85"/>
      <c r="I89" s="165"/>
      <c r="J89" s="283"/>
    </row>
    <row r="90" spans="1:10" s="1" customFormat="1" ht="12.75" customHeight="1">
      <c r="A90" s="49"/>
      <c r="B90" s="64" t="s">
        <v>55</v>
      </c>
      <c r="C90" s="85">
        <v>22</v>
      </c>
      <c r="D90" s="67">
        <v>269821</v>
      </c>
      <c r="E90" s="67">
        <v>424539</v>
      </c>
      <c r="F90" s="162"/>
      <c r="G90" s="3"/>
      <c r="H90" s="85"/>
      <c r="I90" s="85"/>
      <c r="J90" s="284"/>
    </row>
    <row r="91" spans="1:12" s="1" customFormat="1" ht="12.75" customHeight="1">
      <c r="A91" s="49"/>
      <c r="B91" s="64" t="s">
        <v>56</v>
      </c>
      <c r="C91" s="85">
        <v>22</v>
      </c>
      <c r="D91" s="67">
        <v>245755</v>
      </c>
      <c r="E91" s="67">
        <v>264504</v>
      </c>
      <c r="F91" s="163"/>
      <c r="G91" s="163"/>
      <c r="H91" s="85"/>
      <c r="I91" s="85"/>
      <c r="J91" s="284"/>
      <c r="K91" s="3"/>
      <c r="L91" s="27"/>
    </row>
    <row r="92" spans="1:10" s="3" customFormat="1" ht="12.75" customHeight="1" thickBot="1">
      <c r="A92" s="72"/>
      <c r="B92" s="73"/>
      <c r="C92" s="74"/>
      <c r="D92" s="75"/>
      <c r="E92" s="75"/>
      <c r="F92" s="138"/>
      <c r="G92" s="73"/>
      <c r="H92" s="74"/>
      <c r="I92" s="75"/>
      <c r="J92" s="139"/>
    </row>
    <row r="93" spans="6:12" s="3" customFormat="1" ht="12.75" customHeight="1">
      <c r="F93" s="1"/>
      <c r="H93" s="10"/>
      <c r="L93" s="26"/>
    </row>
    <row r="94" spans="4:11" s="1" customFormat="1" ht="12.75" customHeight="1">
      <c r="D94" s="98" t="s">
        <v>58</v>
      </c>
      <c r="E94" s="98"/>
      <c r="G94" s="3"/>
      <c r="H94" s="10"/>
      <c r="I94" s="3"/>
      <c r="J94" s="3"/>
      <c r="K94" s="3"/>
    </row>
    <row r="95" spans="2:11" s="1" customFormat="1" ht="12.75" customHeight="1">
      <c r="B95" s="11"/>
      <c r="C95" s="11"/>
      <c r="D95" s="11"/>
      <c r="E95" s="11"/>
      <c r="G95" s="3"/>
      <c r="H95" s="10"/>
      <c r="I95" s="3"/>
      <c r="J95" s="3"/>
      <c r="K95" s="3"/>
    </row>
    <row r="96" spans="1:12" s="1" customFormat="1" ht="17.25" customHeight="1">
      <c r="A96" s="347" t="s">
        <v>3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"/>
      <c r="L96" s="3"/>
    </row>
    <row r="97" spans="3:12" s="1" customFormat="1" ht="12.75" customHeight="1">
      <c r="C97" s="7"/>
      <c r="G97" s="3"/>
      <c r="H97" s="10"/>
      <c r="I97" s="3"/>
      <c r="J97" s="3"/>
      <c r="K97" s="3"/>
      <c r="L97" s="3"/>
    </row>
    <row r="98" spans="3:12" s="1" customFormat="1" ht="12.75" customHeight="1">
      <c r="C98" s="7"/>
      <c r="G98" s="11"/>
      <c r="H98" s="11"/>
      <c r="I98" s="11"/>
      <c r="J98" s="11"/>
      <c r="L98" s="3"/>
    </row>
    <row r="99" spans="3:12" s="1" customFormat="1" ht="12.75" customHeight="1">
      <c r="C99" s="7"/>
      <c r="G99" s="5"/>
      <c r="H99" s="7"/>
      <c r="L99" s="3"/>
    </row>
    <row r="100" spans="3:12" s="1" customFormat="1" ht="12.75" customHeight="1">
      <c r="C100" s="7"/>
      <c r="G100" s="5"/>
      <c r="H100" s="7"/>
      <c r="L100" s="3"/>
    </row>
    <row r="101" ht="12.75" customHeight="1">
      <c r="L101" s="12"/>
    </row>
    <row r="102" spans="1:12" ht="12.75" customHeight="1">
      <c r="A102" s="12"/>
      <c r="L102" s="12"/>
    </row>
    <row r="103" spans="2:12" s="12" customFormat="1" ht="12.75" customHeight="1">
      <c r="B103" s="5"/>
      <c r="C103" s="7"/>
      <c r="D103" s="158"/>
      <c r="E103" s="158"/>
      <c r="F103" s="1"/>
      <c r="G103" s="5"/>
      <c r="H103" s="7"/>
      <c r="I103" s="1"/>
      <c r="J103" s="1"/>
      <c r="K103" s="5"/>
      <c r="L103" s="13"/>
    </row>
  </sheetData>
  <sheetProtection/>
  <mergeCells count="5">
    <mergeCell ref="A2:J2"/>
    <mergeCell ref="A4:J4"/>
    <mergeCell ref="A5:J5"/>
    <mergeCell ref="A96:J96"/>
    <mergeCell ref="B1:K1"/>
  </mergeCells>
  <printOptions horizontalCentered="1"/>
  <pageMargins left="0.1968503937007874" right="0.1968503937007874" top="1.299212598425197" bottom="0.1968503937007874" header="0" footer="0"/>
  <pageSetup horizontalDpi="600" verticalDpi="600" orientation="portrait" scale="54" r:id="rId1"/>
  <ignoredErrors>
    <ignoredError sqref="D33 D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5"/>
  <sheetViews>
    <sheetView showGridLines="0" zoomScale="80" zoomScaleNormal="80" zoomScaleSheetLayoutView="100" zoomScalePageLayoutView="0" workbookViewId="0" topLeftCell="A28">
      <selection activeCell="B24" sqref="B24"/>
    </sheetView>
  </sheetViews>
  <sheetFormatPr defaultColWidth="9.140625" defaultRowHeight="12.75"/>
  <cols>
    <col min="1" max="1" width="0.5625" style="14" customWidth="1"/>
    <col min="2" max="2" width="89.00390625" style="16" customWidth="1"/>
    <col min="3" max="3" width="12.7109375" style="44" customWidth="1"/>
    <col min="4" max="5" width="12.7109375" style="4" customWidth="1"/>
    <col min="6" max="6" width="1.7109375" style="16" customWidth="1"/>
    <col min="7" max="7" width="9.140625" style="16" customWidth="1"/>
    <col min="8" max="8" width="11.28125" style="16" customWidth="1"/>
    <col min="9" max="10" width="11.421875" style="16" customWidth="1"/>
    <col min="11" max="16384" width="9.140625" style="16" customWidth="1"/>
  </cols>
  <sheetData>
    <row r="1" spans="2:5" ht="25.5" customHeight="1">
      <c r="B1" s="350" t="s">
        <v>346</v>
      </c>
      <c r="C1" s="351"/>
      <c r="D1" s="351"/>
      <c r="E1" s="351"/>
    </row>
    <row r="2" spans="1:5" ht="18">
      <c r="A2" s="354" t="s">
        <v>123</v>
      </c>
      <c r="B2" s="354"/>
      <c r="C2" s="354"/>
      <c r="D2" s="354"/>
      <c r="E2" s="354"/>
    </row>
    <row r="3" spans="2:5" ht="15.75">
      <c r="B3" s="15"/>
      <c r="D3" s="20"/>
      <c r="E3" s="20"/>
    </row>
    <row r="4" spans="1:5" s="18" customFormat="1" ht="15.75" customHeight="1">
      <c r="A4" s="345" t="s">
        <v>124</v>
      </c>
      <c r="B4" s="345"/>
      <c r="C4" s="345"/>
      <c r="D4" s="345"/>
      <c r="E4" s="345"/>
    </row>
    <row r="5" spans="1:5" s="18" customFormat="1" ht="15.75" customHeight="1">
      <c r="A5" s="345" t="s">
        <v>365</v>
      </c>
      <c r="B5" s="345"/>
      <c r="C5" s="345"/>
      <c r="D5" s="345"/>
      <c r="E5" s="345"/>
    </row>
    <row r="6" spans="1:5" s="18" customFormat="1" ht="3.75" customHeight="1">
      <c r="A6" s="345"/>
      <c r="B6" s="345"/>
      <c r="C6" s="345"/>
      <c r="D6" s="345"/>
      <c r="E6" s="345"/>
    </row>
    <row r="7" spans="1:5" s="18" customFormat="1" ht="12.75" customHeight="1">
      <c r="A7" s="346" t="s">
        <v>125</v>
      </c>
      <c r="B7" s="346"/>
      <c r="C7" s="346"/>
      <c r="D7" s="346"/>
      <c r="E7" s="346"/>
    </row>
    <row r="8" spans="1:5" s="4" customFormat="1" ht="12.75" customHeight="1" thickBot="1">
      <c r="A8" s="19"/>
      <c r="B8" s="20"/>
      <c r="C8" s="45"/>
      <c r="D8" s="20"/>
      <c r="E8" s="20"/>
    </row>
    <row r="9" spans="1:5" s="4" customFormat="1" ht="12.75" customHeight="1">
      <c r="A9" s="53"/>
      <c r="B9" s="129"/>
      <c r="C9" s="131"/>
      <c r="D9" s="132" t="s">
        <v>168</v>
      </c>
      <c r="E9" s="206"/>
    </row>
    <row r="10" spans="1:5" s="21" customFormat="1" ht="12.75" customHeight="1">
      <c r="A10" s="49"/>
      <c r="B10" s="81"/>
      <c r="C10" s="46"/>
      <c r="D10" s="46"/>
      <c r="E10" s="130"/>
    </row>
    <row r="11" spans="1:5" s="21" customFormat="1" ht="12.75" customHeight="1">
      <c r="A11" s="57"/>
      <c r="B11" s="82"/>
      <c r="C11" s="39" t="s">
        <v>167</v>
      </c>
      <c r="D11" s="39">
        <v>2014</v>
      </c>
      <c r="E11" s="24" t="s">
        <v>169</v>
      </c>
    </row>
    <row r="12" spans="1:5" s="4" customFormat="1" ht="12.75" customHeight="1">
      <c r="A12" s="49"/>
      <c r="B12" s="80"/>
      <c r="C12" s="46"/>
      <c r="D12" s="97"/>
      <c r="E12" s="207"/>
    </row>
    <row r="13" spans="1:8" s="4" customFormat="1" ht="12.75" customHeight="1">
      <c r="A13" s="303"/>
      <c r="B13" s="304" t="s">
        <v>129</v>
      </c>
      <c r="C13" s="46">
        <v>25</v>
      </c>
      <c r="D13" s="28">
        <v>176527</v>
      </c>
      <c r="E13" s="208">
        <v>207257</v>
      </c>
      <c r="H13" s="157"/>
    </row>
    <row r="14" spans="1:8" s="4" customFormat="1" ht="12.75" customHeight="1">
      <c r="A14" s="303"/>
      <c r="B14" s="304"/>
      <c r="C14" s="46"/>
      <c r="D14" s="80"/>
      <c r="E14" s="208"/>
      <c r="H14" s="157"/>
    </row>
    <row r="15" spans="1:8" s="4" customFormat="1" ht="12.75" customHeight="1">
      <c r="A15" s="303"/>
      <c r="B15" s="304" t="s">
        <v>130</v>
      </c>
      <c r="C15" s="46">
        <v>26</v>
      </c>
      <c r="D15" s="28">
        <v>-63528</v>
      </c>
      <c r="E15" s="208">
        <v>-95181</v>
      </c>
      <c r="H15" s="157"/>
    </row>
    <row r="16" spans="1:8" s="4" customFormat="1" ht="12.75" customHeight="1">
      <c r="A16" s="303"/>
      <c r="B16" s="304"/>
      <c r="C16" s="46"/>
      <c r="D16" s="28"/>
      <c r="E16" s="208"/>
      <c r="H16" s="157"/>
    </row>
    <row r="17" spans="1:8" s="4" customFormat="1" ht="12.75" customHeight="1">
      <c r="A17" s="303"/>
      <c r="B17" s="304" t="s">
        <v>131</v>
      </c>
      <c r="C17" s="46"/>
      <c r="D17" s="28">
        <v>0</v>
      </c>
      <c r="E17" s="208">
        <v>0</v>
      </c>
      <c r="H17" s="157"/>
    </row>
    <row r="18" spans="1:8" s="4" customFormat="1" ht="12.75" customHeight="1">
      <c r="A18" s="303"/>
      <c r="B18" s="304"/>
      <c r="C18" s="46"/>
      <c r="D18" s="28"/>
      <c r="E18" s="208"/>
      <c r="H18" s="157"/>
    </row>
    <row r="19" spans="1:8" s="4" customFormat="1" ht="12.75" customHeight="1">
      <c r="A19" s="303"/>
      <c r="B19" s="305" t="s">
        <v>132</v>
      </c>
      <c r="C19" s="46"/>
      <c r="D19" s="40">
        <f>+D13+D15</f>
        <v>112999</v>
      </c>
      <c r="E19" s="209">
        <v>112076</v>
      </c>
      <c r="H19" s="157"/>
    </row>
    <row r="20" spans="1:8" s="4" customFormat="1" ht="12.75" customHeight="1">
      <c r="A20" s="303"/>
      <c r="B20" s="305"/>
      <c r="C20" s="46"/>
      <c r="D20" s="41"/>
      <c r="E20" s="210"/>
      <c r="H20" s="157"/>
    </row>
    <row r="21" spans="1:8" s="4" customFormat="1" ht="12.75" customHeight="1">
      <c r="A21" s="303"/>
      <c r="B21" s="304" t="s">
        <v>133</v>
      </c>
      <c r="C21" s="46">
        <v>27</v>
      </c>
      <c r="D21" s="28">
        <v>1988</v>
      </c>
      <c r="E21" s="208">
        <v>971</v>
      </c>
      <c r="H21" s="157"/>
    </row>
    <row r="22" spans="1:8" s="4" customFormat="1" ht="12.75" customHeight="1">
      <c r="A22" s="303"/>
      <c r="B22" s="304"/>
      <c r="C22" s="46"/>
      <c r="D22" s="28"/>
      <c r="E22" s="208"/>
      <c r="H22" s="157"/>
    </row>
    <row r="23" spans="1:8" s="4" customFormat="1" ht="12.75" customHeight="1">
      <c r="A23" s="303"/>
      <c r="B23" s="304" t="s">
        <v>134</v>
      </c>
      <c r="C23" s="46">
        <v>28</v>
      </c>
      <c r="D23" s="28">
        <v>30005</v>
      </c>
      <c r="E23" s="208">
        <v>25845</v>
      </c>
      <c r="H23" s="157"/>
    </row>
    <row r="24" spans="1:8" s="4" customFormat="1" ht="12.75" customHeight="1">
      <c r="A24" s="303"/>
      <c r="B24" s="304"/>
      <c r="C24" s="46"/>
      <c r="D24" s="80"/>
      <c r="E24" s="208"/>
      <c r="H24" s="157"/>
    </row>
    <row r="25" spans="1:8" s="4" customFormat="1" ht="12.75" customHeight="1">
      <c r="A25" s="303"/>
      <c r="B25" s="304" t="s">
        <v>135</v>
      </c>
      <c r="C25" s="46">
        <v>28</v>
      </c>
      <c r="D25" s="28">
        <v>-3400</v>
      </c>
      <c r="E25" s="208">
        <v>-3577</v>
      </c>
      <c r="H25" s="157"/>
    </row>
    <row r="26" spans="1:8" s="4" customFormat="1" ht="12.75" customHeight="1">
      <c r="A26" s="303"/>
      <c r="B26" s="304"/>
      <c r="C26" s="46"/>
      <c r="D26" s="28"/>
      <c r="E26" s="208"/>
      <c r="H26" s="157"/>
    </row>
    <row r="27" spans="1:8" s="4" customFormat="1" ht="12.75" customHeight="1">
      <c r="A27" s="303"/>
      <c r="B27" s="304" t="s">
        <v>136</v>
      </c>
      <c r="C27" s="46">
        <v>29</v>
      </c>
      <c r="D27" s="28">
        <v>17095</v>
      </c>
      <c r="E27" s="208">
        <v>20215</v>
      </c>
      <c r="H27" s="157"/>
    </row>
    <row r="28" spans="1:8" s="4" customFormat="1" ht="12.75" customHeight="1">
      <c r="A28" s="303"/>
      <c r="B28" s="304" t="s">
        <v>137</v>
      </c>
      <c r="C28" s="46">
        <v>6</v>
      </c>
      <c r="D28" s="28">
        <v>11612</v>
      </c>
      <c r="E28" s="208">
        <v>13597</v>
      </c>
      <c r="H28" s="157"/>
    </row>
    <row r="29" spans="1:8" s="4" customFormat="1" ht="12.75" customHeight="1">
      <c r="A29" s="303"/>
      <c r="B29" s="304" t="s">
        <v>138</v>
      </c>
      <c r="C29" s="87"/>
      <c r="D29" s="28">
        <v>0</v>
      </c>
      <c r="E29" s="208">
        <v>0</v>
      </c>
      <c r="H29" s="157"/>
    </row>
    <row r="30" spans="1:8" s="4" customFormat="1" ht="12.75" customHeight="1">
      <c r="A30" s="303"/>
      <c r="B30" s="304" t="s">
        <v>139</v>
      </c>
      <c r="C30" s="87"/>
      <c r="D30" s="28">
        <v>5483</v>
      </c>
      <c r="E30" s="208">
        <v>6618</v>
      </c>
      <c r="H30" s="157"/>
    </row>
    <row r="31" spans="1:8" s="4" customFormat="1" ht="12.75" customHeight="1">
      <c r="A31" s="303"/>
      <c r="B31" s="304" t="s">
        <v>140</v>
      </c>
      <c r="C31" s="87"/>
      <c r="D31" s="28">
        <v>0</v>
      </c>
      <c r="E31" s="208">
        <v>0</v>
      </c>
      <c r="H31" s="157"/>
    </row>
    <row r="32" spans="1:8" s="4" customFormat="1" ht="12.75" customHeight="1">
      <c r="A32" s="303"/>
      <c r="B32" s="304"/>
      <c r="C32" s="46"/>
      <c r="D32" s="28"/>
      <c r="E32" s="208"/>
      <c r="H32" s="157"/>
    </row>
    <row r="33" spans="1:8" s="4" customFormat="1" ht="12.75" customHeight="1">
      <c r="A33" s="303"/>
      <c r="B33" s="304" t="s">
        <v>141</v>
      </c>
      <c r="C33" s="46">
        <v>30</v>
      </c>
      <c r="D33" s="28">
        <v>129</v>
      </c>
      <c r="E33" s="208">
        <v>91</v>
      </c>
      <c r="H33" s="157"/>
    </row>
    <row r="34" spans="1:8" s="4" customFormat="1" ht="12.75" customHeight="1">
      <c r="A34" s="303"/>
      <c r="B34" s="306"/>
      <c r="C34" s="46"/>
      <c r="D34" s="28"/>
      <c r="E34" s="208"/>
      <c r="H34" s="157"/>
    </row>
    <row r="35" spans="1:8" s="4" customFormat="1" ht="12.75" customHeight="1">
      <c r="A35" s="303"/>
      <c r="B35" s="304" t="s">
        <v>142</v>
      </c>
      <c r="C35" s="46">
        <v>31</v>
      </c>
      <c r="D35" s="28">
        <v>4812</v>
      </c>
      <c r="E35" s="208">
        <v>4469</v>
      </c>
      <c r="H35" s="157"/>
    </row>
    <row r="36" spans="1:10" s="4" customFormat="1" ht="12.75" customHeight="1">
      <c r="A36" s="303"/>
      <c r="B36" s="304"/>
      <c r="C36" s="46"/>
      <c r="D36" s="28"/>
      <c r="E36" s="208"/>
      <c r="G36" s="276"/>
      <c r="H36" s="281"/>
      <c r="I36" s="276"/>
      <c r="J36" s="276"/>
    </row>
    <row r="37" spans="1:10" s="4" customFormat="1" ht="12.75" customHeight="1" thickBot="1">
      <c r="A37" s="303"/>
      <c r="B37" s="304" t="s">
        <v>143</v>
      </c>
      <c r="C37" s="46">
        <v>31</v>
      </c>
      <c r="D37" s="28">
        <v>-17416</v>
      </c>
      <c r="E37" s="222">
        <f>-G37+H37</f>
        <v>0</v>
      </c>
      <c r="G37" s="275"/>
      <c r="H37" s="157"/>
      <c r="I37" s="157"/>
      <c r="J37" s="275"/>
    </row>
    <row r="38" spans="1:10" s="4" customFormat="1" ht="12.75" customHeight="1" thickBot="1">
      <c r="A38" s="303"/>
      <c r="B38" s="304"/>
      <c r="C38" s="46"/>
      <c r="D38" s="28"/>
      <c r="E38" s="208"/>
      <c r="H38" s="157"/>
      <c r="J38" s="277"/>
    </row>
    <row r="39" spans="1:8" s="4" customFormat="1" ht="12.75" customHeight="1">
      <c r="A39" s="303"/>
      <c r="B39" s="305" t="s">
        <v>144</v>
      </c>
      <c r="C39" s="46"/>
      <c r="D39" s="40">
        <f>+D19+D21+D23+D25+D27+D33+D35+D37</f>
        <v>146212</v>
      </c>
      <c r="E39" s="209">
        <f>+E19+E21+E23+E25+E27+E33+E35+E37</f>
        <v>160090</v>
      </c>
      <c r="H39" s="157"/>
    </row>
    <row r="40" spans="1:8" s="4" customFormat="1" ht="12.75" customHeight="1">
      <c r="A40" s="303"/>
      <c r="B40" s="305"/>
      <c r="C40" s="46"/>
      <c r="D40" s="41"/>
      <c r="E40" s="210"/>
      <c r="H40" s="157"/>
    </row>
    <row r="41" spans="1:8" s="4" customFormat="1" ht="12.75" customHeight="1">
      <c r="A41" s="303"/>
      <c r="B41" s="304" t="s">
        <v>145</v>
      </c>
      <c r="C41" s="46">
        <v>32</v>
      </c>
      <c r="D41" s="28">
        <v>-65078</v>
      </c>
      <c r="E41" s="208">
        <v>-62328</v>
      </c>
      <c r="H41" s="157"/>
    </row>
    <row r="42" spans="1:8" s="4" customFormat="1" ht="12.75" customHeight="1">
      <c r="A42" s="303"/>
      <c r="B42" s="304" t="s">
        <v>146</v>
      </c>
      <c r="C42" s="87"/>
      <c r="D42" s="28">
        <v>-43973</v>
      </c>
      <c r="E42" s="208">
        <v>-41098</v>
      </c>
      <c r="H42" s="157"/>
    </row>
    <row r="43" spans="1:8" s="4" customFormat="1" ht="15" customHeight="1">
      <c r="A43" s="303"/>
      <c r="B43" s="304" t="s">
        <v>147</v>
      </c>
      <c r="C43" s="87"/>
      <c r="D43" s="28">
        <v>-21105</v>
      </c>
      <c r="E43" s="208">
        <v>-21230</v>
      </c>
      <c r="H43" s="157"/>
    </row>
    <row r="44" spans="1:8" s="4" customFormat="1" ht="12.75" customHeight="1">
      <c r="A44" s="303"/>
      <c r="B44" s="304"/>
      <c r="C44" s="46"/>
      <c r="D44" s="28"/>
      <c r="E44" s="208"/>
      <c r="H44" s="157"/>
    </row>
    <row r="45" spans="1:8" s="4" customFormat="1" ht="12.75" customHeight="1">
      <c r="A45" s="303"/>
      <c r="B45" s="304" t="s">
        <v>148</v>
      </c>
      <c r="C45" s="46">
        <v>33</v>
      </c>
      <c r="D45" s="28">
        <v>-6178</v>
      </c>
      <c r="E45" s="208">
        <v>-6138</v>
      </c>
      <c r="H45" s="157"/>
    </row>
    <row r="46" spans="1:8" s="4" customFormat="1" ht="12.75" customHeight="1">
      <c r="A46" s="303"/>
      <c r="B46" s="304"/>
      <c r="C46" s="46"/>
      <c r="D46" s="28"/>
      <c r="E46" s="208"/>
      <c r="H46" s="157"/>
    </row>
    <row r="47" spans="1:8" s="4" customFormat="1" ht="12.75" customHeight="1">
      <c r="A47" s="303"/>
      <c r="B47" s="304" t="s">
        <v>149</v>
      </c>
      <c r="C47" s="46">
        <v>34</v>
      </c>
      <c r="D47" s="28">
        <v>-3128</v>
      </c>
      <c r="E47" s="208">
        <v>-12052</v>
      </c>
      <c r="H47" s="157"/>
    </row>
    <row r="48" spans="1:8" s="4" customFormat="1" ht="12.75" customHeight="1">
      <c r="A48" s="303"/>
      <c r="B48" s="304"/>
      <c r="C48" s="46"/>
      <c r="D48" s="28"/>
      <c r="E48" s="208"/>
      <c r="H48" s="157"/>
    </row>
    <row r="49" spans="1:8" s="4" customFormat="1" ht="12.75" customHeight="1">
      <c r="A49" s="303"/>
      <c r="B49" s="304" t="s">
        <v>150</v>
      </c>
      <c r="C49" s="46">
        <v>35</v>
      </c>
      <c r="D49" s="28">
        <v>-34495</v>
      </c>
      <c r="E49" s="208">
        <v>-22745</v>
      </c>
      <c r="H49" s="157"/>
    </row>
    <row r="50" spans="1:8" s="4" customFormat="1" ht="12.75" customHeight="1">
      <c r="A50" s="303"/>
      <c r="B50" s="304" t="s">
        <v>151</v>
      </c>
      <c r="C50" s="46"/>
      <c r="D50" s="28">
        <v>-32800</v>
      </c>
      <c r="E50" s="208">
        <v>-21171</v>
      </c>
      <c r="H50" s="157"/>
    </row>
    <row r="51" spans="1:8" s="4" customFormat="1" ht="12.75" customHeight="1">
      <c r="A51" s="303"/>
      <c r="B51" s="304" t="s">
        <v>152</v>
      </c>
      <c r="C51" s="46"/>
      <c r="D51" s="28">
        <v>-1695</v>
      </c>
      <c r="E51" s="208">
        <v>-1574</v>
      </c>
      <c r="H51" s="157"/>
    </row>
    <row r="52" spans="1:8" s="4" customFormat="1" ht="12.75" customHeight="1">
      <c r="A52" s="303"/>
      <c r="B52" s="304"/>
      <c r="C52" s="46"/>
      <c r="D52" s="28"/>
      <c r="E52" s="208"/>
      <c r="H52" s="157"/>
    </row>
    <row r="53" spans="1:8" s="4" customFormat="1" ht="12.75" customHeight="1">
      <c r="A53" s="303"/>
      <c r="B53" s="305" t="s">
        <v>153</v>
      </c>
      <c r="C53" s="46"/>
      <c r="D53" s="40">
        <f>+D39+D41+D45+D47+D49</f>
        <v>37333</v>
      </c>
      <c r="E53" s="209">
        <f>+E39+E41+E45+E47+E49</f>
        <v>56827</v>
      </c>
      <c r="G53" s="157"/>
      <c r="H53" s="157"/>
    </row>
    <row r="54" spans="1:8" s="4" customFormat="1" ht="12.75" customHeight="1">
      <c r="A54" s="303"/>
      <c r="B54" s="305"/>
      <c r="C54" s="46"/>
      <c r="D54" s="41"/>
      <c r="E54" s="210"/>
      <c r="H54" s="157"/>
    </row>
    <row r="55" spans="1:8" s="4" customFormat="1" ht="12.75" customHeight="1">
      <c r="A55" s="303"/>
      <c r="B55" s="304" t="s">
        <v>154</v>
      </c>
      <c r="C55" s="46">
        <v>35</v>
      </c>
      <c r="D55" s="28">
        <v>-4491</v>
      </c>
      <c r="E55" s="208">
        <v>-115</v>
      </c>
      <c r="H55" s="157"/>
    </row>
    <row r="56" spans="1:8" s="4" customFormat="1" ht="12.75" customHeight="1">
      <c r="A56" s="303"/>
      <c r="B56" s="304" t="s">
        <v>155</v>
      </c>
      <c r="C56" s="87"/>
      <c r="D56" s="28">
        <v>0</v>
      </c>
      <c r="E56" s="208">
        <v>0</v>
      </c>
      <c r="H56" s="157"/>
    </row>
    <row r="57" spans="1:8" s="4" customFormat="1" ht="12.75" customHeight="1">
      <c r="A57" s="303"/>
      <c r="B57" s="304" t="s">
        <v>156</v>
      </c>
      <c r="C57" s="87"/>
      <c r="D57" s="28">
        <v>-4491</v>
      </c>
      <c r="E57" s="208">
        <v>-115</v>
      </c>
      <c r="H57" s="157"/>
    </row>
    <row r="58" spans="1:8" s="4" customFormat="1" ht="12.75" customHeight="1">
      <c r="A58" s="303"/>
      <c r="B58" s="304"/>
      <c r="C58" s="46"/>
      <c r="D58" s="28"/>
      <c r="E58" s="208"/>
      <c r="H58" s="157"/>
    </row>
    <row r="59" spans="1:8" s="4" customFormat="1" ht="12.75" customHeight="1">
      <c r="A59" s="303"/>
      <c r="B59" s="304" t="s">
        <v>157</v>
      </c>
      <c r="C59" s="46"/>
      <c r="D59" s="28"/>
      <c r="E59" s="208"/>
      <c r="H59" s="157"/>
    </row>
    <row r="60" spans="1:8" s="4" customFormat="1" ht="12.75" customHeight="1">
      <c r="A60" s="303"/>
      <c r="B60" s="304" t="s">
        <v>158</v>
      </c>
      <c r="C60" s="46">
        <v>36</v>
      </c>
      <c r="D60" s="28">
        <v>0</v>
      </c>
      <c r="E60" s="208">
        <v>9</v>
      </c>
      <c r="H60" s="157"/>
    </row>
    <row r="61" spans="1:8" s="4" customFormat="1" ht="12.75" customHeight="1">
      <c r="A61" s="303"/>
      <c r="B61" s="304"/>
      <c r="C61" s="46"/>
      <c r="D61" s="28"/>
      <c r="E61" s="208"/>
      <c r="H61" s="157"/>
    </row>
    <row r="62" spans="1:8" s="4" customFormat="1" ht="12.75" customHeight="1">
      <c r="A62" s="303"/>
      <c r="B62" s="304" t="s">
        <v>159</v>
      </c>
      <c r="C62" s="46"/>
      <c r="D62" s="28">
        <v>0</v>
      </c>
      <c r="E62" s="208">
        <v>0</v>
      </c>
      <c r="H62" s="157"/>
    </row>
    <row r="63" spans="1:8" s="4" customFormat="1" ht="12.75" customHeight="1">
      <c r="A63" s="303"/>
      <c r="B63" s="304"/>
      <c r="C63" s="46"/>
      <c r="D63" s="28"/>
      <c r="E63" s="208"/>
      <c r="H63" s="157"/>
    </row>
    <row r="64" spans="1:8" s="4" customFormat="1" ht="12.75" customHeight="1">
      <c r="A64" s="303"/>
      <c r="B64" s="304" t="s">
        <v>160</v>
      </c>
      <c r="C64" s="46"/>
      <c r="D64" s="28"/>
      <c r="E64" s="208"/>
      <c r="H64" s="157"/>
    </row>
    <row r="65" spans="1:8" s="4" customFormat="1" ht="12.75" customHeight="1">
      <c r="A65" s="303"/>
      <c r="B65" s="304" t="s">
        <v>161</v>
      </c>
      <c r="C65" s="46">
        <v>37</v>
      </c>
      <c r="D65" s="28">
        <v>-344</v>
      </c>
      <c r="E65" s="208">
        <v>-20574</v>
      </c>
      <c r="H65" s="157"/>
    </row>
    <row r="66" spans="1:8" s="4" customFormat="1" ht="12.75" customHeight="1">
      <c r="A66" s="303"/>
      <c r="B66" s="304"/>
      <c r="C66" s="46"/>
      <c r="D66" s="28"/>
      <c r="E66" s="208"/>
      <c r="H66" s="157"/>
    </row>
    <row r="67" spans="1:8" s="4" customFormat="1" ht="12.75" customHeight="1">
      <c r="A67" s="303"/>
      <c r="B67" s="305" t="s">
        <v>162</v>
      </c>
      <c r="C67" s="46"/>
      <c r="D67" s="40">
        <f>+D53+D55+D60+D62+D65</f>
        <v>32498</v>
      </c>
      <c r="E67" s="209">
        <f>+E53+E55+E60+E62+E65</f>
        <v>36147</v>
      </c>
      <c r="G67" s="157"/>
      <c r="H67" s="157"/>
    </row>
    <row r="68" spans="1:8" s="4" customFormat="1" ht="12.75" customHeight="1">
      <c r="A68" s="303"/>
      <c r="B68" s="305"/>
      <c r="C68" s="46"/>
      <c r="D68" s="41"/>
      <c r="E68" s="210"/>
      <c r="H68" s="157"/>
    </row>
    <row r="69" spans="1:8" s="4" customFormat="1" ht="12.75" customHeight="1">
      <c r="A69" s="303"/>
      <c r="B69" s="304" t="s">
        <v>163</v>
      </c>
      <c r="C69" s="46">
        <v>21</v>
      </c>
      <c r="D69" s="28">
        <v>-3821</v>
      </c>
      <c r="E69" s="208">
        <f>-2644+1628</f>
        <v>-1016</v>
      </c>
      <c r="H69" s="157"/>
    </row>
    <row r="70" spans="1:8" s="4" customFormat="1" ht="12.75" customHeight="1">
      <c r="A70" s="303"/>
      <c r="B70" s="304"/>
      <c r="C70" s="46"/>
      <c r="D70" s="28"/>
      <c r="E70" s="208"/>
      <c r="H70" s="157"/>
    </row>
    <row r="71" spans="1:8" s="4" customFormat="1" ht="12.75" customHeight="1">
      <c r="A71" s="303"/>
      <c r="B71" s="304" t="s">
        <v>164</v>
      </c>
      <c r="C71" s="46">
        <v>17</v>
      </c>
      <c r="D71" s="28">
        <v>-2214</v>
      </c>
      <c r="E71" s="208">
        <v>-1423</v>
      </c>
      <c r="H71" s="157"/>
    </row>
    <row r="72" spans="1:8" s="4" customFormat="1" ht="12.75" customHeight="1">
      <c r="A72" s="303"/>
      <c r="B72" s="304"/>
      <c r="C72" s="88"/>
      <c r="D72" s="28"/>
      <c r="E72" s="208"/>
      <c r="H72" s="157"/>
    </row>
    <row r="73" spans="1:9" s="4" customFormat="1" ht="12.75" customHeight="1">
      <c r="A73" s="303"/>
      <c r="B73" s="305" t="s">
        <v>165</v>
      </c>
      <c r="C73" s="46"/>
      <c r="D73" s="40">
        <f>+D67+D69+D71</f>
        <v>26463</v>
      </c>
      <c r="E73" s="209">
        <f>+E67+E69+E71</f>
        <v>33708</v>
      </c>
      <c r="H73" s="157"/>
      <c r="I73" s="157"/>
    </row>
    <row r="74" spans="1:8" s="4" customFormat="1" ht="12.75" customHeight="1">
      <c r="A74" s="303"/>
      <c r="B74" s="305"/>
      <c r="C74" s="46"/>
      <c r="D74" s="41"/>
      <c r="E74" s="210"/>
      <c r="H74" s="157"/>
    </row>
    <row r="75" spans="1:8" s="4" customFormat="1" ht="12.75" customHeight="1">
      <c r="A75" s="303"/>
      <c r="B75" s="307" t="s">
        <v>166</v>
      </c>
      <c r="C75" s="46"/>
      <c r="D75" s="28">
        <v>0</v>
      </c>
      <c r="E75" s="208">
        <v>0</v>
      </c>
      <c r="H75" s="157"/>
    </row>
    <row r="76" spans="1:8" s="4" customFormat="1" ht="12.75" customHeight="1">
      <c r="A76" s="303"/>
      <c r="B76" s="304"/>
      <c r="C76" s="46"/>
      <c r="D76" s="28"/>
      <c r="E76" s="208"/>
      <c r="H76" s="157"/>
    </row>
    <row r="77" spans="1:8" s="4" customFormat="1" ht="12.75" customHeight="1" thickBot="1">
      <c r="A77" s="355" t="s">
        <v>126</v>
      </c>
      <c r="B77" s="356"/>
      <c r="C77" s="89"/>
      <c r="D77" s="42">
        <f>+D73</f>
        <v>26463</v>
      </c>
      <c r="E77" s="211">
        <f>+E73</f>
        <v>33708</v>
      </c>
      <c r="G77" s="200"/>
      <c r="H77" s="278"/>
    </row>
    <row r="78" spans="1:5" s="4" customFormat="1" ht="12.75" customHeight="1">
      <c r="A78" s="19"/>
      <c r="B78" s="22"/>
      <c r="C78" s="22"/>
      <c r="D78" s="23"/>
      <c r="E78" s="23"/>
    </row>
    <row r="79" spans="1:9" s="4" customFormat="1" ht="12.75" customHeight="1">
      <c r="A79" s="347" t="s">
        <v>127</v>
      </c>
      <c r="B79" s="347"/>
      <c r="C79" s="347"/>
      <c r="D79" s="347"/>
      <c r="E79" s="347"/>
      <c r="H79" s="275"/>
      <c r="I79" s="157"/>
    </row>
    <row r="80" spans="1:9" s="4" customFormat="1" ht="12.75" customHeight="1">
      <c r="A80" s="19"/>
      <c r="B80" s="22"/>
      <c r="C80" s="22"/>
      <c r="D80" s="23"/>
      <c r="E80" s="23"/>
      <c r="I80" s="157"/>
    </row>
    <row r="81" spans="1:5" s="4" customFormat="1" ht="27" customHeight="1">
      <c r="A81" s="352" t="s">
        <v>128</v>
      </c>
      <c r="B81" s="352"/>
      <c r="C81" s="352"/>
      <c r="D81" s="352"/>
      <c r="E81" s="352"/>
    </row>
    <row r="82" spans="1:5" s="4" customFormat="1" ht="12.75" customHeight="1">
      <c r="A82" s="352"/>
      <c r="B82" s="353"/>
      <c r="C82" s="353"/>
      <c r="D82" s="353"/>
      <c r="E82" s="353"/>
    </row>
    <row r="83" spans="1:3" ht="12.75">
      <c r="A83" s="19"/>
      <c r="B83" s="4"/>
      <c r="C83" s="45"/>
    </row>
    <row r="84" spans="1:3" ht="12.75">
      <c r="A84" s="19"/>
      <c r="B84" s="4"/>
      <c r="C84" s="45"/>
    </row>
    <row r="85" spans="1:3" ht="12.75">
      <c r="A85" s="19"/>
      <c r="B85" s="4"/>
      <c r="C85" s="45"/>
    </row>
  </sheetData>
  <sheetProtection/>
  <mergeCells count="10">
    <mergeCell ref="B1:E1"/>
    <mergeCell ref="A81:E81"/>
    <mergeCell ref="A82:E82"/>
    <mergeCell ref="A2:E2"/>
    <mergeCell ref="A4:E4"/>
    <mergeCell ref="A5:E5"/>
    <mergeCell ref="A6:E6"/>
    <mergeCell ref="A7:E7"/>
    <mergeCell ref="A79:E79"/>
    <mergeCell ref="A77:B77"/>
  </mergeCells>
  <printOptions horizontalCentered="1"/>
  <pageMargins left="0.1968503937007874" right="0.1968503937007874" top="2.2440944881889764" bottom="0.5118110236220472" header="0" footer="0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3"/>
  <sheetViews>
    <sheetView showGridLines="0" zoomScale="70" zoomScaleNormal="70" zoomScaleSheetLayoutView="85" zoomScalePageLayoutView="0" workbookViewId="0" topLeftCell="A10">
      <selection activeCell="O1" sqref="O1:O16384"/>
    </sheetView>
  </sheetViews>
  <sheetFormatPr defaultColWidth="9.140625" defaultRowHeight="12.75"/>
  <cols>
    <col min="1" max="1" width="0.85546875" style="38" customWidth="1"/>
    <col min="2" max="2" width="58.421875" style="38" bestFit="1" customWidth="1"/>
    <col min="3" max="8" width="11.7109375" style="38" customWidth="1"/>
    <col min="9" max="9" width="13.00390625" style="38" customWidth="1"/>
    <col min="10" max="10" width="14.421875" style="38" customWidth="1"/>
    <col min="11" max="12" width="11.7109375" style="38" customWidth="1"/>
    <col min="13" max="13" width="14.57421875" style="38" bestFit="1" customWidth="1"/>
    <col min="14" max="14" width="9.28125" style="38" bestFit="1" customWidth="1"/>
    <col min="15" max="15" width="9.140625" style="38" customWidth="1"/>
    <col min="16" max="16384" width="9.140625" style="38" customWidth="1"/>
  </cols>
  <sheetData>
    <row r="1" spans="2:12" ht="19.5" customHeight="1">
      <c r="B1" s="358" t="s">
        <v>363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9" s="100" customFormat="1" ht="18.75">
      <c r="A2" s="364" t="s">
        <v>170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99"/>
      <c r="N2" s="99"/>
      <c r="O2" s="99"/>
      <c r="P2" s="99"/>
      <c r="Q2" s="99"/>
      <c r="R2" s="99"/>
      <c r="S2" s="99"/>
    </row>
    <row r="3" spans="1:19" s="102" customFormat="1" ht="16.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2" s="18" customFormat="1" ht="15.75" customHeight="1">
      <c r="A4" s="345" t="s">
        <v>171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6" s="18" customFormat="1" ht="15.75" customHeight="1">
      <c r="A5" s="14"/>
      <c r="C5" s="25"/>
      <c r="D5" s="25"/>
      <c r="E5" s="25"/>
      <c r="F5" s="25"/>
    </row>
    <row r="6" spans="1:12" s="18" customFormat="1" ht="15.75" customHeight="1">
      <c r="A6" s="345" t="s">
        <v>172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1:12" s="18" customFormat="1" ht="15.75" customHeight="1">
      <c r="A7" s="345" t="s">
        <v>365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s="18" customFormat="1" ht="15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s="18" customFormat="1" ht="1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</row>
    <row r="10" spans="1:19" ht="15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32"/>
      <c r="N10" s="32"/>
      <c r="O10" s="32"/>
      <c r="P10" s="32"/>
      <c r="Q10" s="32"/>
      <c r="R10" s="32"/>
      <c r="S10" s="32"/>
    </row>
    <row r="11" spans="1:19" ht="13.5">
      <c r="A11" s="104"/>
      <c r="B11" s="141"/>
      <c r="C11" s="360" t="s">
        <v>222</v>
      </c>
      <c r="D11" s="360"/>
      <c r="E11" s="360"/>
      <c r="F11" s="360"/>
      <c r="G11" s="360"/>
      <c r="H11" s="360"/>
      <c r="I11" s="360"/>
      <c r="J11" s="360"/>
      <c r="K11" s="155"/>
      <c r="L11" s="110"/>
      <c r="M11" s="32"/>
      <c r="N11" s="32"/>
      <c r="O11" s="32"/>
      <c r="P11" s="32"/>
      <c r="Q11" s="32"/>
      <c r="R11" s="32"/>
      <c r="S11" s="32"/>
    </row>
    <row r="12" spans="1:19" s="109" customFormat="1" ht="12.75" customHeight="1">
      <c r="A12" s="106"/>
      <c r="B12" s="142"/>
      <c r="C12" s="149"/>
      <c r="D12" s="153"/>
      <c r="E12" s="149"/>
      <c r="F12" s="310"/>
      <c r="G12" s="149"/>
      <c r="H12" s="153"/>
      <c r="I12" s="340" t="s">
        <v>237</v>
      </c>
      <c r="J12" s="341" t="s">
        <v>354</v>
      </c>
      <c r="K12" s="150"/>
      <c r="L12" s="147"/>
      <c r="M12" s="108"/>
      <c r="N12" s="108"/>
      <c r="O12" s="108"/>
      <c r="P12" s="108"/>
      <c r="Q12" s="108"/>
      <c r="R12" s="108"/>
      <c r="S12" s="108"/>
    </row>
    <row r="13" spans="1:19" s="109" customFormat="1" ht="12.75" customHeight="1">
      <c r="A13" s="106"/>
      <c r="B13" s="142"/>
      <c r="C13" s="311"/>
      <c r="D13" s="154"/>
      <c r="E13" s="150"/>
      <c r="F13" s="339" t="s">
        <v>351</v>
      </c>
      <c r="G13" s="311" t="s">
        <v>228</v>
      </c>
      <c r="H13" s="309" t="s">
        <v>234</v>
      </c>
      <c r="I13" s="311" t="s">
        <v>238</v>
      </c>
      <c r="J13" s="309" t="s">
        <v>355</v>
      </c>
      <c r="K13" s="312"/>
      <c r="L13" s="314"/>
      <c r="M13" s="108"/>
      <c r="N13" s="108"/>
      <c r="O13" s="108"/>
      <c r="P13" s="108"/>
      <c r="Q13" s="108"/>
      <c r="R13" s="108"/>
      <c r="S13" s="108"/>
    </row>
    <row r="14" spans="1:19" s="109" customFormat="1" ht="12.75" customHeight="1">
      <c r="A14" s="106"/>
      <c r="B14" s="142"/>
      <c r="C14" s="150" t="s">
        <v>347</v>
      </c>
      <c r="D14" s="309" t="s">
        <v>224</v>
      </c>
      <c r="E14" s="312"/>
      <c r="F14" s="309" t="s">
        <v>350</v>
      </c>
      <c r="G14" s="311" t="s">
        <v>229</v>
      </c>
      <c r="H14" s="309" t="s">
        <v>235</v>
      </c>
      <c r="I14" s="311" t="s">
        <v>352</v>
      </c>
      <c r="J14" s="309" t="s">
        <v>357</v>
      </c>
      <c r="K14" s="311" t="s">
        <v>359</v>
      </c>
      <c r="L14" s="316" t="s">
        <v>361</v>
      </c>
      <c r="M14" s="108"/>
      <c r="N14" s="108"/>
      <c r="O14" s="108"/>
      <c r="P14" s="108"/>
      <c r="Q14" s="108"/>
      <c r="R14" s="108"/>
      <c r="S14" s="108"/>
    </row>
    <row r="15" spans="1:19" s="109" customFormat="1" ht="12.75" customHeight="1">
      <c r="A15" s="152"/>
      <c r="B15" s="148"/>
      <c r="C15" s="151" t="s">
        <v>348</v>
      </c>
      <c r="D15" s="308" t="s">
        <v>225</v>
      </c>
      <c r="E15" s="332" t="s">
        <v>366</v>
      </c>
      <c r="F15" s="308" t="s">
        <v>349</v>
      </c>
      <c r="G15" s="313" t="s">
        <v>230</v>
      </c>
      <c r="H15" s="308" t="s">
        <v>236</v>
      </c>
      <c r="I15" s="313" t="s">
        <v>353</v>
      </c>
      <c r="J15" s="308" t="s">
        <v>356</v>
      </c>
      <c r="K15" s="313" t="s">
        <v>358</v>
      </c>
      <c r="L15" s="315" t="s">
        <v>360</v>
      </c>
      <c r="M15" s="108"/>
      <c r="N15" s="108"/>
      <c r="O15" s="108"/>
      <c r="P15" s="108"/>
      <c r="Q15" s="108"/>
      <c r="R15" s="108"/>
      <c r="S15" s="108"/>
    </row>
    <row r="16" spans="1:19" ht="12.75" customHeight="1">
      <c r="A16" s="115"/>
      <c r="B16" s="144"/>
      <c r="C16" s="37"/>
      <c r="D16" s="145"/>
      <c r="E16" s="145"/>
      <c r="F16" s="145"/>
      <c r="G16" s="145"/>
      <c r="H16" s="145"/>
      <c r="I16" s="145"/>
      <c r="J16" s="145"/>
      <c r="K16" s="145"/>
      <c r="L16" s="146"/>
      <c r="M16" s="32"/>
      <c r="N16" s="32"/>
      <c r="O16" s="32"/>
      <c r="P16" s="32"/>
      <c r="Q16" s="32"/>
      <c r="R16" s="32"/>
      <c r="S16" s="32"/>
    </row>
    <row r="17" spans="1:19" s="114" customFormat="1" ht="12.75" customHeight="1">
      <c r="A17" s="111"/>
      <c r="B17" s="317" t="s">
        <v>176</v>
      </c>
      <c r="C17" s="112">
        <v>189334</v>
      </c>
      <c r="D17" s="113">
        <v>0</v>
      </c>
      <c r="E17" s="113">
        <v>233964</v>
      </c>
      <c r="F17" s="113">
        <v>0</v>
      </c>
      <c r="G17" s="113">
        <v>0</v>
      </c>
      <c r="H17" s="113">
        <v>19395</v>
      </c>
      <c r="I17" s="113">
        <v>-4703</v>
      </c>
      <c r="J17" s="113">
        <f>SUM(C17:I17)</f>
        <v>437990</v>
      </c>
      <c r="K17" s="113">
        <v>34103</v>
      </c>
      <c r="L17" s="48">
        <f>SUM(J17:K17)</f>
        <v>472093</v>
      </c>
      <c r="M17" s="32"/>
      <c r="N17" s="32"/>
      <c r="O17" s="32"/>
      <c r="P17" s="47"/>
      <c r="Q17" s="47"/>
      <c r="R17" s="47"/>
      <c r="S17" s="47"/>
    </row>
    <row r="18" spans="1:19" ht="12.75" customHeight="1">
      <c r="A18" s="115"/>
      <c r="B18" s="318" t="s">
        <v>177</v>
      </c>
      <c r="C18" s="116">
        <v>0</v>
      </c>
      <c r="D18" s="117">
        <v>0</v>
      </c>
      <c r="E18" s="279">
        <v>-4236</v>
      </c>
      <c r="F18" s="279">
        <v>0</v>
      </c>
      <c r="G18" s="279">
        <v>0</v>
      </c>
      <c r="H18" s="279">
        <v>-4066</v>
      </c>
      <c r="I18" s="117">
        <v>0</v>
      </c>
      <c r="J18" s="117">
        <f>SUM(C18:I18)</f>
        <v>-8302</v>
      </c>
      <c r="K18" s="117">
        <v>0</v>
      </c>
      <c r="L18" s="118">
        <f>SUM(J18:K18)</f>
        <v>-8302</v>
      </c>
      <c r="M18" s="32"/>
      <c r="N18" s="119"/>
      <c r="O18" s="32"/>
      <c r="P18" s="47"/>
      <c r="Q18" s="32"/>
      <c r="R18" s="32"/>
      <c r="S18" s="32"/>
    </row>
    <row r="19" spans="1:19" ht="12.75" customHeight="1">
      <c r="A19" s="115"/>
      <c r="B19" s="318" t="s">
        <v>178</v>
      </c>
      <c r="C19" s="116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f>SUM(C19:I19)</f>
        <v>0</v>
      </c>
      <c r="K19" s="117">
        <v>0</v>
      </c>
      <c r="L19" s="118">
        <f>SUM(J19:K19)</f>
        <v>0</v>
      </c>
      <c r="M19" s="32"/>
      <c r="N19" s="32"/>
      <c r="O19" s="32"/>
      <c r="P19" s="47"/>
      <c r="Q19" s="32"/>
      <c r="R19" s="32"/>
      <c r="S19" s="32"/>
    </row>
    <row r="20" spans="1:19" ht="12.75" customHeight="1">
      <c r="A20" s="115"/>
      <c r="B20" s="317" t="s">
        <v>179</v>
      </c>
      <c r="C20" s="112">
        <f>+SUM(C17:C19)</f>
        <v>189334</v>
      </c>
      <c r="D20" s="113">
        <f aca="true" t="shared" si="0" ref="D20:L20">+SUM(D17:D19)</f>
        <v>0</v>
      </c>
      <c r="E20" s="113">
        <f t="shared" si="0"/>
        <v>229728</v>
      </c>
      <c r="F20" s="113">
        <f t="shared" si="0"/>
        <v>0</v>
      </c>
      <c r="G20" s="113">
        <f t="shared" si="0"/>
        <v>0</v>
      </c>
      <c r="H20" s="113">
        <f t="shared" si="0"/>
        <v>15329</v>
      </c>
      <c r="I20" s="113">
        <f t="shared" si="0"/>
        <v>-4703</v>
      </c>
      <c r="J20" s="113">
        <f>+SUM(J17:J19)</f>
        <v>429688</v>
      </c>
      <c r="K20" s="113">
        <f t="shared" si="0"/>
        <v>34103</v>
      </c>
      <c r="L20" s="48">
        <f t="shared" si="0"/>
        <v>463791</v>
      </c>
      <c r="M20" s="32"/>
      <c r="N20" s="32"/>
      <c r="O20" s="32"/>
      <c r="P20" s="47"/>
      <c r="Q20" s="32"/>
      <c r="R20" s="32"/>
      <c r="S20" s="32"/>
    </row>
    <row r="21" spans="1:19" s="114" customFormat="1" ht="12.75" customHeight="1">
      <c r="A21" s="111"/>
      <c r="B21" s="317" t="s">
        <v>180</v>
      </c>
      <c r="C21" s="116">
        <v>0</v>
      </c>
      <c r="D21" s="120">
        <v>0</v>
      </c>
      <c r="E21" s="117">
        <v>0</v>
      </c>
      <c r="F21" s="120">
        <v>0</v>
      </c>
      <c r="G21" s="120">
        <v>0</v>
      </c>
      <c r="H21" s="120">
        <f>+'P y G'!D77</f>
        <v>26463</v>
      </c>
      <c r="I21" s="120">
        <v>0</v>
      </c>
      <c r="J21" s="120">
        <f>H21</f>
        <v>26463</v>
      </c>
      <c r="K21" s="120">
        <v>27422</v>
      </c>
      <c r="L21" s="118">
        <f>J21+K21</f>
        <v>53885</v>
      </c>
      <c r="M21" s="47"/>
      <c r="N21" s="47"/>
      <c r="O21" s="47"/>
      <c r="P21" s="47"/>
      <c r="Q21" s="47"/>
      <c r="R21" s="47"/>
      <c r="S21" s="47"/>
    </row>
    <row r="22" spans="1:19" s="114" customFormat="1" ht="12.75" customHeight="1">
      <c r="A22" s="111"/>
      <c r="B22" s="317" t="s">
        <v>181</v>
      </c>
      <c r="C22" s="140">
        <f>SUM(C23:C38)</f>
        <v>19940</v>
      </c>
      <c r="D22" s="121">
        <v>0</v>
      </c>
      <c r="E22" s="140">
        <f>SUM(E23:E38)</f>
        <v>8746</v>
      </c>
      <c r="F22" s="140">
        <f>SUM(F23:F38)</f>
        <v>0</v>
      </c>
      <c r="G22" s="140">
        <f>SUM(G23:G38)</f>
        <v>0</v>
      </c>
      <c r="H22" s="140">
        <f>SUM(H23:H38)</f>
        <v>-15329</v>
      </c>
      <c r="I22" s="140">
        <f>SUM(I23:I38)</f>
        <v>-46</v>
      </c>
      <c r="J22" s="121">
        <f>SUM(C22:I22)</f>
        <v>13311</v>
      </c>
      <c r="K22" s="121">
        <v>0</v>
      </c>
      <c r="L22" s="118">
        <f>J22+K22</f>
        <v>13311</v>
      </c>
      <c r="M22" s="47"/>
      <c r="N22" s="47"/>
      <c r="O22" s="47"/>
      <c r="P22" s="47"/>
      <c r="Q22" s="47"/>
      <c r="R22" s="47"/>
      <c r="S22" s="47"/>
    </row>
    <row r="23" spans="1:19" ht="12.75" customHeight="1">
      <c r="A23" s="115"/>
      <c r="B23" s="318" t="s">
        <v>182</v>
      </c>
      <c r="C23" s="122">
        <v>20150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f aca="true" t="shared" si="1" ref="J23:J30">SUM(C23:I23)</f>
        <v>20150</v>
      </c>
      <c r="K23" s="43">
        <v>0</v>
      </c>
      <c r="L23" s="50">
        <f>J23+K23</f>
        <v>20150</v>
      </c>
      <c r="M23" s="32"/>
      <c r="N23" s="32"/>
      <c r="O23" s="32"/>
      <c r="P23" s="47"/>
      <c r="Q23" s="32"/>
      <c r="R23" s="32"/>
      <c r="S23" s="32"/>
    </row>
    <row r="24" spans="1:19" ht="12.75" customHeight="1">
      <c r="A24" s="115"/>
      <c r="B24" s="318" t="s">
        <v>183</v>
      </c>
      <c r="C24" s="160">
        <v>-210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f t="shared" si="1"/>
        <v>-210</v>
      </c>
      <c r="K24" s="43">
        <v>0</v>
      </c>
      <c r="L24" s="50">
        <f aca="true" t="shared" si="2" ref="L24:L38">J24+K24</f>
        <v>-210</v>
      </c>
      <c r="M24" s="32"/>
      <c r="N24" s="32"/>
      <c r="O24" s="32"/>
      <c r="P24" s="47"/>
      <c r="Q24" s="32"/>
      <c r="R24" s="32"/>
      <c r="S24" s="32"/>
    </row>
    <row r="25" spans="1:19" ht="12.75" customHeight="1">
      <c r="A25" s="115"/>
      <c r="B25" s="318" t="s">
        <v>184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f t="shared" si="1"/>
        <v>0</v>
      </c>
      <c r="K25" s="43">
        <v>0</v>
      </c>
      <c r="L25" s="50">
        <f t="shared" si="2"/>
        <v>0</v>
      </c>
      <c r="M25" s="32"/>
      <c r="N25" s="32"/>
      <c r="O25" s="32"/>
      <c r="P25" s="47"/>
      <c r="Q25" s="32"/>
      <c r="R25" s="32"/>
      <c r="S25" s="32"/>
    </row>
    <row r="26" spans="1:19" ht="12.75" customHeight="1">
      <c r="A26" s="115"/>
      <c r="B26" s="318" t="s">
        <v>185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f t="shared" si="1"/>
        <v>0</v>
      </c>
      <c r="K26" s="43">
        <v>0</v>
      </c>
      <c r="L26" s="50">
        <f t="shared" si="2"/>
        <v>0</v>
      </c>
      <c r="M26" s="32"/>
      <c r="N26" s="32"/>
      <c r="O26" s="32"/>
      <c r="P26" s="47"/>
      <c r="Q26" s="32"/>
      <c r="R26" s="32"/>
      <c r="S26" s="32"/>
    </row>
    <row r="27" spans="1:19" ht="12.75" customHeight="1">
      <c r="A27" s="115"/>
      <c r="B27" s="318" t="s">
        <v>186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f t="shared" si="1"/>
        <v>0</v>
      </c>
      <c r="K27" s="43">
        <v>0</v>
      </c>
      <c r="L27" s="50">
        <f t="shared" si="2"/>
        <v>0</v>
      </c>
      <c r="M27" s="32"/>
      <c r="N27" s="32"/>
      <c r="O27" s="32"/>
      <c r="P27" s="47"/>
      <c r="Q27" s="32"/>
      <c r="R27" s="32"/>
      <c r="S27" s="32"/>
    </row>
    <row r="28" spans="1:19" ht="12.75" customHeight="1">
      <c r="A28" s="115"/>
      <c r="B28" s="318" t="s">
        <v>187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f t="shared" si="1"/>
        <v>0</v>
      </c>
      <c r="K28" s="43">
        <v>0</v>
      </c>
      <c r="L28" s="50">
        <f t="shared" si="2"/>
        <v>0</v>
      </c>
      <c r="M28" s="32"/>
      <c r="N28" s="32"/>
      <c r="O28" s="32"/>
      <c r="P28" s="47"/>
      <c r="Q28" s="32"/>
      <c r="R28" s="32"/>
      <c r="S28" s="32"/>
    </row>
    <row r="29" spans="1:19" ht="12.75" customHeight="1">
      <c r="A29" s="115"/>
      <c r="B29" s="318" t="s">
        <v>188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f t="shared" si="1"/>
        <v>0</v>
      </c>
      <c r="K29" s="43">
        <v>0</v>
      </c>
      <c r="L29" s="50">
        <f t="shared" si="2"/>
        <v>0</v>
      </c>
      <c r="M29" s="32"/>
      <c r="N29" s="32"/>
      <c r="O29" s="32"/>
      <c r="P29" s="47"/>
      <c r="Q29" s="32"/>
      <c r="R29" s="32"/>
      <c r="S29" s="32"/>
    </row>
    <row r="30" spans="1:19" ht="12.75" customHeight="1">
      <c r="A30" s="115"/>
      <c r="B30" s="318" t="s">
        <v>189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f t="shared" si="1"/>
        <v>0</v>
      </c>
      <c r="K30" s="43">
        <v>0</v>
      </c>
      <c r="L30" s="50">
        <f t="shared" si="2"/>
        <v>0</v>
      </c>
      <c r="M30" s="32"/>
      <c r="N30" s="32"/>
      <c r="O30" s="32"/>
      <c r="P30" s="47"/>
      <c r="Q30" s="32"/>
      <c r="R30" s="32"/>
      <c r="S30" s="32"/>
    </row>
    <row r="31" spans="1:19" ht="12.75" customHeight="1">
      <c r="A31" s="115"/>
      <c r="B31" s="318" t="s">
        <v>190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-6630</v>
      </c>
      <c r="J31" s="43">
        <f>SUM(C31:I31)</f>
        <v>-6630</v>
      </c>
      <c r="K31" s="43">
        <v>0</v>
      </c>
      <c r="L31" s="50">
        <f t="shared" si="2"/>
        <v>-6630</v>
      </c>
      <c r="M31" s="32"/>
      <c r="N31" s="32"/>
      <c r="O31" s="32"/>
      <c r="P31" s="47"/>
      <c r="Q31" s="32"/>
      <c r="R31" s="32"/>
      <c r="S31" s="32"/>
    </row>
    <row r="32" spans="1:19" ht="12.75" customHeight="1">
      <c r="A32" s="115"/>
      <c r="B32" s="318" t="s">
        <v>191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f aca="true" t="shared" si="3" ref="J32:J38">SUM(C32:I32)</f>
        <v>0</v>
      </c>
      <c r="K32" s="43">
        <v>0</v>
      </c>
      <c r="L32" s="50">
        <f t="shared" si="2"/>
        <v>0</v>
      </c>
      <c r="M32" s="32"/>
      <c r="N32" s="32"/>
      <c r="O32" s="32"/>
      <c r="P32" s="47"/>
      <c r="Q32" s="32"/>
      <c r="R32" s="32"/>
      <c r="S32" s="32"/>
    </row>
    <row r="33" spans="1:19" s="114" customFormat="1" ht="12.75" customHeight="1">
      <c r="A33" s="111"/>
      <c r="B33" s="318" t="s">
        <v>192</v>
      </c>
      <c r="C33" s="43">
        <v>0</v>
      </c>
      <c r="D33" s="43">
        <v>0</v>
      </c>
      <c r="E33" s="43">
        <f>12457-3711</f>
        <v>8746</v>
      </c>
      <c r="F33" s="43">
        <v>0</v>
      </c>
      <c r="G33" s="43">
        <v>0</v>
      </c>
      <c r="H33" s="43">
        <f>-H20</f>
        <v>-15329</v>
      </c>
      <c r="I33" s="43">
        <v>6584</v>
      </c>
      <c r="J33" s="43">
        <f t="shared" si="3"/>
        <v>1</v>
      </c>
      <c r="K33" s="43">
        <v>0</v>
      </c>
      <c r="L33" s="50">
        <f t="shared" si="2"/>
        <v>1</v>
      </c>
      <c r="M33" s="32"/>
      <c r="N33" s="156"/>
      <c r="O33" s="32"/>
      <c r="P33" s="47"/>
      <c r="Q33" s="47"/>
      <c r="R33" s="47"/>
      <c r="S33" s="47"/>
    </row>
    <row r="34" spans="1:19" s="114" customFormat="1" ht="12.75" customHeight="1">
      <c r="A34" s="111"/>
      <c r="B34" s="318" t="s">
        <v>193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f t="shared" si="3"/>
        <v>0</v>
      </c>
      <c r="K34" s="43">
        <v>0</v>
      </c>
      <c r="L34" s="50">
        <f t="shared" si="2"/>
        <v>0</v>
      </c>
      <c r="M34" s="32"/>
      <c r="N34" s="32"/>
      <c r="O34" s="32"/>
      <c r="P34" s="47"/>
      <c r="Q34" s="47"/>
      <c r="R34" s="47"/>
      <c r="S34" s="47"/>
    </row>
    <row r="35" spans="1:19" s="114" customFormat="1" ht="12.75" customHeight="1">
      <c r="A35" s="111"/>
      <c r="B35" s="318" t="s">
        <v>194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f t="shared" si="3"/>
        <v>0</v>
      </c>
      <c r="K35" s="43">
        <v>0</v>
      </c>
      <c r="L35" s="50">
        <f t="shared" si="2"/>
        <v>0</v>
      </c>
      <c r="M35" s="32"/>
      <c r="N35" s="32"/>
      <c r="O35" s="32"/>
      <c r="P35" s="47"/>
      <c r="Q35" s="47"/>
      <c r="R35" s="47"/>
      <c r="S35" s="47"/>
    </row>
    <row r="36" spans="1:19" s="114" customFormat="1" ht="12.75" customHeight="1">
      <c r="A36" s="111"/>
      <c r="B36" s="318" t="s">
        <v>195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f t="shared" si="3"/>
        <v>0</v>
      </c>
      <c r="K36" s="43">
        <v>0</v>
      </c>
      <c r="L36" s="50">
        <f t="shared" si="2"/>
        <v>0</v>
      </c>
      <c r="M36" s="32"/>
      <c r="N36" s="32"/>
      <c r="O36" s="32"/>
      <c r="P36" s="47"/>
      <c r="Q36" s="47"/>
      <c r="R36" s="47"/>
      <c r="S36" s="47"/>
    </row>
    <row r="37" spans="1:19" s="114" customFormat="1" ht="12.75" customHeight="1">
      <c r="A37" s="111"/>
      <c r="B37" s="318" t="s">
        <v>196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f t="shared" si="3"/>
        <v>0</v>
      </c>
      <c r="K37" s="43">
        <v>0</v>
      </c>
      <c r="L37" s="50">
        <f t="shared" si="2"/>
        <v>0</v>
      </c>
      <c r="M37" s="32"/>
      <c r="N37" s="32"/>
      <c r="O37" s="32"/>
      <c r="P37" s="47"/>
      <c r="Q37" s="47"/>
      <c r="R37" s="47"/>
      <c r="S37" s="47"/>
    </row>
    <row r="38" spans="1:19" s="114" customFormat="1" ht="12.75" customHeight="1">
      <c r="A38" s="111"/>
      <c r="B38" s="318" t="s">
        <v>197</v>
      </c>
      <c r="C38" s="124">
        <v>0</v>
      </c>
      <c r="D38" s="124">
        <v>0</v>
      </c>
      <c r="E38" s="43">
        <v>0</v>
      </c>
      <c r="F38" s="124">
        <v>0</v>
      </c>
      <c r="G38" s="124">
        <v>0</v>
      </c>
      <c r="H38" s="124">
        <v>0</v>
      </c>
      <c r="I38" s="124">
        <v>0</v>
      </c>
      <c r="J38" s="43">
        <f t="shared" si="3"/>
        <v>0</v>
      </c>
      <c r="K38" s="124">
        <v>0</v>
      </c>
      <c r="L38" s="50">
        <f t="shared" si="2"/>
        <v>0</v>
      </c>
      <c r="M38" s="47"/>
      <c r="N38" s="199"/>
      <c r="O38" s="47"/>
      <c r="P38" s="47"/>
      <c r="Q38" s="47"/>
      <c r="R38" s="47"/>
      <c r="S38" s="47"/>
    </row>
    <row r="39" spans="1:19" ht="12.75" customHeight="1" thickBot="1">
      <c r="A39" s="125"/>
      <c r="B39" s="319" t="s">
        <v>198</v>
      </c>
      <c r="C39" s="126">
        <f>+C20+C22</f>
        <v>209274</v>
      </c>
      <c r="D39" s="127">
        <v>0</v>
      </c>
      <c r="E39" s="127">
        <f aca="true" t="shared" si="4" ref="E39:L39">+E20+E21+E22</f>
        <v>238474</v>
      </c>
      <c r="F39" s="127">
        <f t="shared" si="4"/>
        <v>0</v>
      </c>
      <c r="G39" s="127">
        <f t="shared" si="4"/>
        <v>0</v>
      </c>
      <c r="H39" s="127">
        <f t="shared" si="4"/>
        <v>26463</v>
      </c>
      <c r="I39" s="127">
        <f t="shared" si="4"/>
        <v>-4749</v>
      </c>
      <c r="J39" s="127">
        <f>+J20+J21+J22</f>
        <v>469462</v>
      </c>
      <c r="K39" s="127">
        <f t="shared" si="4"/>
        <v>61525</v>
      </c>
      <c r="L39" s="128">
        <f t="shared" si="4"/>
        <v>530987</v>
      </c>
      <c r="M39" s="278"/>
      <c r="N39" s="32"/>
      <c r="O39" s="32"/>
      <c r="P39" s="47"/>
      <c r="Q39" s="32"/>
      <c r="R39" s="32"/>
      <c r="S39" s="32"/>
    </row>
    <row r="40" spans="1:19" ht="14.25" thickBot="1">
      <c r="A40" s="115"/>
      <c r="B40" s="201"/>
      <c r="C40" s="202"/>
      <c r="D40" s="202"/>
      <c r="E40" s="202"/>
      <c r="F40" s="202"/>
      <c r="G40" s="202"/>
      <c r="H40" s="202"/>
      <c r="I40" s="202"/>
      <c r="J40" s="202"/>
      <c r="K40" s="202"/>
      <c r="L40" s="203"/>
      <c r="M40" s="32"/>
      <c r="N40" s="32"/>
      <c r="O40" s="32"/>
      <c r="P40" s="32"/>
      <c r="Q40" s="32"/>
      <c r="R40" s="32"/>
      <c r="S40" s="32"/>
    </row>
    <row r="41" spans="1:19" ht="13.5">
      <c r="A41" s="104"/>
      <c r="B41" s="141"/>
      <c r="C41" s="361" t="s">
        <v>223</v>
      </c>
      <c r="D41" s="362"/>
      <c r="E41" s="362"/>
      <c r="F41" s="362"/>
      <c r="G41" s="362"/>
      <c r="H41" s="362"/>
      <c r="I41" s="362"/>
      <c r="J41" s="363"/>
      <c r="K41" s="141"/>
      <c r="L41" s="105"/>
      <c r="M41" s="32"/>
      <c r="N41" s="32"/>
      <c r="O41" s="32"/>
      <c r="P41" s="32"/>
      <c r="Q41" s="32"/>
      <c r="R41" s="32"/>
      <c r="S41" s="32"/>
    </row>
    <row r="42" spans="1:19" s="109" customFormat="1" ht="12.75" customHeight="1">
      <c r="A42" s="106"/>
      <c r="B42" s="142"/>
      <c r="C42" s="149"/>
      <c r="D42" s="149"/>
      <c r="E42" s="149"/>
      <c r="F42" s="149"/>
      <c r="G42" s="149"/>
      <c r="H42" s="149"/>
      <c r="I42" s="340" t="s">
        <v>239</v>
      </c>
      <c r="J42" s="322" t="s">
        <v>354</v>
      </c>
      <c r="K42" s="142"/>
      <c r="L42" s="107"/>
      <c r="M42" s="108"/>
      <c r="N42" s="108"/>
      <c r="O42" s="108"/>
      <c r="P42" s="108"/>
      <c r="Q42" s="108"/>
      <c r="R42" s="108"/>
      <c r="S42" s="108"/>
    </row>
    <row r="43" spans="1:19" s="109" customFormat="1" ht="12.75" customHeight="1">
      <c r="A43" s="106"/>
      <c r="B43" s="142"/>
      <c r="C43" s="150"/>
      <c r="D43" s="150"/>
      <c r="E43" s="150"/>
      <c r="F43" s="342" t="s">
        <v>351</v>
      </c>
      <c r="G43" s="311" t="s">
        <v>231</v>
      </c>
      <c r="H43" s="312"/>
      <c r="I43" s="311" t="s">
        <v>240</v>
      </c>
      <c r="J43" s="322" t="s">
        <v>362</v>
      </c>
      <c r="K43" s="320"/>
      <c r="L43" s="323"/>
      <c r="M43" s="108"/>
      <c r="N43" s="108"/>
      <c r="O43" s="108"/>
      <c r="P43" s="108"/>
      <c r="Q43" s="108"/>
      <c r="R43" s="108"/>
      <c r="S43" s="108"/>
    </row>
    <row r="44" spans="1:19" s="109" customFormat="1" ht="12.75" customHeight="1">
      <c r="A44" s="106"/>
      <c r="B44" s="142"/>
      <c r="C44" s="311" t="s">
        <v>347</v>
      </c>
      <c r="D44" s="311" t="s">
        <v>226</v>
      </c>
      <c r="E44" s="312"/>
      <c r="F44" s="311" t="s">
        <v>350</v>
      </c>
      <c r="G44" s="311" t="s">
        <v>232</v>
      </c>
      <c r="H44" s="343" t="s">
        <v>371</v>
      </c>
      <c r="I44" s="311" t="s">
        <v>352</v>
      </c>
      <c r="J44" s="322" t="s">
        <v>367</v>
      </c>
      <c r="K44" s="322" t="s">
        <v>359</v>
      </c>
      <c r="L44" s="325" t="s">
        <v>361</v>
      </c>
      <c r="M44" s="108"/>
      <c r="N44" s="108"/>
      <c r="O44" s="108"/>
      <c r="P44" s="108"/>
      <c r="Q44" s="108"/>
      <c r="R44" s="108"/>
      <c r="S44" s="108"/>
    </row>
    <row r="45" spans="1:19" s="109" customFormat="1" ht="12.75" customHeight="1">
      <c r="A45" s="152"/>
      <c r="B45" s="142"/>
      <c r="C45" s="313" t="s">
        <v>348</v>
      </c>
      <c r="D45" s="313" t="s">
        <v>227</v>
      </c>
      <c r="E45" s="332" t="s">
        <v>366</v>
      </c>
      <c r="F45" s="313" t="s">
        <v>349</v>
      </c>
      <c r="G45" s="313" t="s">
        <v>233</v>
      </c>
      <c r="H45" s="332" t="s">
        <v>370</v>
      </c>
      <c r="I45" s="313" t="s">
        <v>353</v>
      </c>
      <c r="J45" s="321" t="s">
        <v>356</v>
      </c>
      <c r="K45" s="321" t="s">
        <v>358</v>
      </c>
      <c r="L45" s="324" t="s">
        <v>360</v>
      </c>
      <c r="M45" s="108"/>
      <c r="N45" s="108"/>
      <c r="O45" s="108"/>
      <c r="P45" s="108"/>
      <c r="Q45" s="108"/>
      <c r="R45" s="108"/>
      <c r="S45" s="108"/>
    </row>
    <row r="46" spans="1:19" ht="12.75" customHeight="1">
      <c r="A46" s="115"/>
      <c r="B46" s="143"/>
      <c r="C46" s="37"/>
      <c r="D46" s="145"/>
      <c r="E46" s="145"/>
      <c r="F46" s="145"/>
      <c r="G46" s="145"/>
      <c r="H46" s="145"/>
      <c r="I46" s="145"/>
      <c r="J46" s="145"/>
      <c r="K46" s="145"/>
      <c r="L46" s="146"/>
      <c r="M46" s="32"/>
      <c r="N46" s="32"/>
      <c r="O46" s="32"/>
      <c r="P46" s="32"/>
      <c r="Q46" s="32"/>
      <c r="R46" s="32"/>
      <c r="S46" s="32"/>
    </row>
    <row r="47" spans="1:19" s="114" customFormat="1" ht="12.75" customHeight="1">
      <c r="A47" s="111"/>
      <c r="B47" s="317" t="s">
        <v>199</v>
      </c>
      <c r="C47" s="112">
        <v>173481</v>
      </c>
      <c r="D47" s="113">
        <v>0</v>
      </c>
      <c r="E47" s="113">
        <f>301746</f>
        <v>301746</v>
      </c>
      <c r="F47" s="113">
        <v>0</v>
      </c>
      <c r="G47" s="113">
        <v>0</v>
      </c>
      <c r="H47" s="113">
        <f>-68572</f>
        <v>-68572</v>
      </c>
      <c r="I47" s="113">
        <v>-3909</v>
      </c>
      <c r="J47" s="113">
        <f>SUM(C47:I47)</f>
        <v>402746</v>
      </c>
      <c r="K47" s="113">
        <v>-3795</v>
      </c>
      <c r="L47" s="48">
        <f>+J47+K47</f>
        <v>398951</v>
      </c>
      <c r="M47" s="32"/>
      <c r="O47" s="47"/>
      <c r="P47" s="47"/>
      <c r="Q47" s="47"/>
      <c r="R47" s="47"/>
      <c r="S47" s="47"/>
    </row>
    <row r="48" spans="1:19" ht="12.75" customHeight="1">
      <c r="A48" s="115"/>
      <c r="B48" s="318" t="s">
        <v>200</v>
      </c>
      <c r="C48" s="116">
        <v>0</v>
      </c>
      <c r="D48" s="117">
        <v>0</v>
      </c>
      <c r="E48" s="279">
        <v>-4311</v>
      </c>
      <c r="F48" s="279">
        <v>0</v>
      </c>
      <c r="G48" s="279">
        <v>0</v>
      </c>
      <c r="H48" s="279">
        <v>75</v>
      </c>
      <c r="I48" s="117">
        <v>0</v>
      </c>
      <c r="J48" s="117">
        <f>SUM(C48:I48)</f>
        <v>-4236</v>
      </c>
      <c r="K48" s="117">
        <v>0</v>
      </c>
      <c r="L48" s="118">
        <f>J48+K48</f>
        <v>-4236</v>
      </c>
      <c r="M48" s="32"/>
      <c r="N48" s="114"/>
      <c r="O48" s="32"/>
      <c r="P48" s="32"/>
      <c r="Q48" s="32"/>
      <c r="R48" s="32"/>
      <c r="S48" s="32"/>
    </row>
    <row r="49" spans="1:19" ht="12.75" customHeight="1">
      <c r="A49" s="115"/>
      <c r="B49" s="318" t="s">
        <v>201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8">
        <v>0</v>
      </c>
      <c r="M49" s="32"/>
      <c r="N49" s="114"/>
      <c r="O49" s="32"/>
      <c r="P49" s="32"/>
      <c r="Q49" s="32"/>
      <c r="R49" s="32"/>
      <c r="S49" s="32"/>
    </row>
    <row r="50" spans="1:19" ht="12.75" customHeight="1">
      <c r="A50" s="115"/>
      <c r="B50" s="317" t="s">
        <v>202</v>
      </c>
      <c r="C50" s="112">
        <f>+SUM(C47:C49)</f>
        <v>173481</v>
      </c>
      <c r="D50" s="113">
        <f aca="true" t="shared" si="5" ref="D50:I50">+SUM(D47:D49)</f>
        <v>0</v>
      </c>
      <c r="E50" s="113">
        <f t="shared" si="5"/>
        <v>297435</v>
      </c>
      <c r="F50" s="113">
        <f t="shared" si="5"/>
        <v>0</v>
      </c>
      <c r="G50" s="113">
        <f t="shared" si="5"/>
        <v>0</v>
      </c>
      <c r="H50" s="113">
        <f t="shared" si="5"/>
        <v>-68497</v>
      </c>
      <c r="I50" s="113">
        <f t="shared" si="5"/>
        <v>-3909</v>
      </c>
      <c r="J50" s="113">
        <f>+SUM(J47:J49)</f>
        <v>398510</v>
      </c>
      <c r="K50" s="113">
        <f>+SUM(K47:K49)</f>
        <v>-3795</v>
      </c>
      <c r="L50" s="48">
        <f>+SUM(L47:L49)</f>
        <v>394715</v>
      </c>
      <c r="M50" s="32"/>
      <c r="N50" s="32"/>
      <c r="O50" s="32"/>
      <c r="P50" s="32"/>
      <c r="Q50" s="32"/>
      <c r="R50" s="32"/>
      <c r="S50" s="32"/>
    </row>
    <row r="51" spans="1:19" ht="12.75" customHeight="1">
      <c r="A51" s="115"/>
      <c r="B51" s="317" t="s">
        <v>203</v>
      </c>
      <c r="C51" s="116">
        <v>0</v>
      </c>
      <c r="D51" s="120">
        <v>0</v>
      </c>
      <c r="E51" s="117">
        <v>0</v>
      </c>
      <c r="F51" s="120">
        <v>0</v>
      </c>
      <c r="G51" s="120">
        <v>0</v>
      </c>
      <c r="H51" s="120">
        <v>15329</v>
      </c>
      <c r="I51" s="120">
        <v>0</v>
      </c>
      <c r="J51" s="120">
        <f>+SUM(C51:H51)-I51</f>
        <v>15329</v>
      </c>
      <c r="K51" s="120">
        <v>37898</v>
      </c>
      <c r="L51" s="118">
        <f aca="true" t="shared" si="6" ref="L51:L68">SUM(J51:K51)</f>
        <v>53227</v>
      </c>
      <c r="M51" s="47"/>
      <c r="N51" s="32"/>
      <c r="O51" s="32"/>
      <c r="P51" s="32"/>
      <c r="Q51" s="32"/>
      <c r="R51" s="32"/>
      <c r="S51" s="32"/>
    </row>
    <row r="52" spans="1:19" ht="12.75" customHeight="1">
      <c r="A52" s="115"/>
      <c r="B52" s="317" t="s">
        <v>204</v>
      </c>
      <c r="C52" s="140">
        <f>+SUM(C53:C68)</f>
        <v>15853</v>
      </c>
      <c r="D52" s="121">
        <v>0</v>
      </c>
      <c r="E52" s="121">
        <f>+SUM(E53:E68)</f>
        <v>-67707</v>
      </c>
      <c r="F52" s="121">
        <v>0</v>
      </c>
      <c r="G52" s="121">
        <v>0</v>
      </c>
      <c r="H52" s="121">
        <f>+SUM(H53:H68)</f>
        <v>68497</v>
      </c>
      <c r="I52" s="121">
        <f>+SUM(I53:I68)</f>
        <v>-794</v>
      </c>
      <c r="J52" s="121">
        <f>+SUM(J53:J68)</f>
        <v>15849</v>
      </c>
      <c r="K52" s="121">
        <f>+SUM(K53:K68)</f>
        <v>0</v>
      </c>
      <c r="L52" s="118">
        <f t="shared" si="6"/>
        <v>15849</v>
      </c>
      <c r="M52" s="47"/>
      <c r="N52" s="32"/>
      <c r="O52" s="32"/>
      <c r="P52" s="32"/>
      <c r="Q52" s="32"/>
      <c r="R52" s="32"/>
      <c r="S52" s="32"/>
    </row>
    <row r="53" spans="1:19" ht="12.75" customHeight="1">
      <c r="A53" s="115"/>
      <c r="B53" s="318" t="s">
        <v>205</v>
      </c>
      <c r="C53" s="122">
        <v>16034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43">
        <f aca="true" t="shared" si="7" ref="J53:J60">+SUM(C53:H53)-I53</f>
        <v>16034</v>
      </c>
      <c r="K53" s="43">
        <v>0</v>
      </c>
      <c r="L53" s="50">
        <f t="shared" si="6"/>
        <v>16034</v>
      </c>
      <c r="M53" s="32"/>
      <c r="N53" s="32"/>
      <c r="O53" s="32"/>
      <c r="P53" s="32"/>
      <c r="Q53" s="32"/>
      <c r="R53" s="32"/>
      <c r="S53" s="32"/>
    </row>
    <row r="54" spans="1:19" ht="12.75" customHeight="1">
      <c r="A54" s="115"/>
      <c r="B54" s="318" t="s">
        <v>206</v>
      </c>
      <c r="C54" s="160">
        <v>-181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43">
        <f t="shared" si="7"/>
        <v>-181</v>
      </c>
      <c r="K54" s="121">
        <v>0</v>
      </c>
      <c r="L54" s="50">
        <f t="shared" si="6"/>
        <v>-181</v>
      </c>
      <c r="M54" s="32"/>
      <c r="N54" s="32"/>
      <c r="O54" s="32"/>
      <c r="P54" s="32"/>
      <c r="Q54" s="32"/>
      <c r="R54" s="32"/>
      <c r="S54" s="32"/>
    </row>
    <row r="55" spans="1:19" ht="12.75" customHeight="1">
      <c r="A55" s="115"/>
      <c r="B55" s="318" t="s">
        <v>207</v>
      </c>
      <c r="C55" s="160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43">
        <f t="shared" si="7"/>
        <v>0</v>
      </c>
      <c r="K55" s="43">
        <v>0</v>
      </c>
      <c r="L55" s="50">
        <f t="shared" si="6"/>
        <v>0</v>
      </c>
      <c r="M55" s="32"/>
      <c r="N55" s="32"/>
      <c r="O55" s="32"/>
      <c r="P55" s="32"/>
      <c r="Q55" s="32"/>
      <c r="R55" s="32"/>
      <c r="S55" s="32"/>
    </row>
    <row r="56" spans="1:19" ht="12.75" customHeight="1">
      <c r="A56" s="115"/>
      <c r="B56" s="318" t="s">
        <v>208</v>
      </c>
      <c r="C56" s="140">
        <v>0</v>
      </c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43">
        <f t="shared" si="7"/>
        <v>0</v>
      </c>
      <c r="K56" s="43">
        <v>0</v>
      </c>
      <c r="L56" s="50">
        <f t="shared" si="6"/>
        <v>0</v>
      </c>
      <c r="M56" s="32"/>
      <c r="N56" s="32"/>
      <c r="O56" s="32"/>
      <c r="P56" s="32"/>
      <c r="Q56" s="32"/>
      <c r="R56" s="32"/>
      <c r="S56" s="32"/>
    </row>
    <row r="57" spans="1:19" ht="12.75" customHeight="1">
      <c r="A57" s="115"/>
      <c r="B57" s="318" t="s">
        <v>209</v>
      </c>
      <c r="C57" s="140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43">
        <f t="shared" si="7"/>
        <v>0</v>
      </c>
      <c r="K57" s="43">
        <v>0</v>
      </c>
      <c r="L57" s="50">
        <f t="shared" si="6"/>
        <v>0</v>
      </c>
      <c r="M57" s="32"/>
      <c r="N57" s="32"/>
      <c r="O57" s="32"/>
      <c r="P57" s="32"/>
      <c r="Q57" s="32"/>
      <c r="R57" s="32"/>
      <c r="S57" s="32"/>
    </row>
    <row r="58" spans="1:19" ht="12.75" customHeight="1">
      <c r="A58" s="115"/>
      <c r="B58" s="318" t="s">
        <v>210</v>
      </c>
      <c r="C58" s="140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43">
        <f t="shared" si="7"/>
        <v>0</v>
      </c>
      <c r="K58" s="43">
        <v>0</v>
      </c>
      <c r="L58" s="50">
        <f t="shared" si="6"/>
        <v>0</v>
      </c>
      <c r="M58" s="32"/>
      <c r="N58" s="32"/>
      <c r="O58" s="32"/>
      <c r="P58" s="32"/>
      <c r="Q58" s="32"/>
      <c r="R58" s="32"/>
      <c r="S58" s="32"/>
    </row>
    <row r="59" spans="1:19" ht="12.75" customHeight="1">
      <c r="A59" s="115"/>
      <c r="B59" s="318" t="s">
        <v>211</v>
      </c>
      <c r="C59" s="140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43">
        <f t="shared" si="7"/>
        <v>0</v>
      </c>
      <c r="K59" s="43">
        <v>0</v>
      </c>
      <c r="L59" s="50">
        <f t="shared" si="6"/>
        <v>0</v>
      </c>
      <c r="M59" s="32"/>
      <c r="N59" s="32"/>
      <c r="O59" s="32"/>
      <c r="P59" s="32"/>
      <c r="Q59" s="32"/>
      <c r="R59" s="32"/>
      <c r="S59" s="32"/>
    </row>
    <row r="60" spans="1:19" ht="12.75" customHeight="1">
      <c r="A60" s="115"/>
      <c r="B60" s="318" t="s">
        <v>212</v>
      </c>
      <c r="C60" s="140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43">
        <f t="shared" si="7"/>
        <v>0</v>
      </c>
      <c r="K60" s="43">
        <v>0</v>
      </c>
      <c r="L60" s="50">
        <f t="shared" si="6"/>
        <v>0</v>
      </c>
      <c r="M60" s="32"/>
      <c r="N60" s="32"/>
      <c r="O60" s="32"/>
      <c r="P60" s="32"/>
      <c r="Q60" s="32"/>
      <c r="R60" s="32"/>
      <c r="S60" s="32"/>
    </row>
    <row r="61" spans="1:19" ht="12.75" customHeight="1">
      <c r="A61" s="115"/>
      <c r="B61" s="318" t="s">
        <v>213</v>
      </c>
      <c r="C61" s="140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43">
        <v>5678</v>
      </c>
      <c r="J61" s="43">
        <f>+SUM(C61:H61)+I61</f>
        <v>5678</v>
      </c>
      <c r="K61" s="43">
        <v>0</v>
      </c>
      <c r="L61" s="50">
        <f t="shared" si="6"/>
        <v>5678</v>
      </c>
      <c r="M61" s="32"/>
      <c r="N61" s="32"/>
      <c r="O61" s="32"/>
      <c r="P61" s="32"/>
      <c r="Q61" s="32"/>
      <c r="R61" s="32"/>
      <c r="S61" s="32"/>
    </row>
    <row r="62" spans="1:19" ht="12.75" customHeight="1">
      <c r="A62" s="115"/>
      <c r="B62" s="318" t="s">
        <v>214</v>
      </c>
      <c r="C62" s="140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43">
        <f>+SUM(C62:H62)-I62</f>
        <v>0</v>
      </c>
      <c r="K62" s="43">
        <v>0</v>
      </c>
      <c r="L62" s="50">
        <f t="shared" si="6"/>
        <v>0</v>
      </c>
      <c r="M62" s="32"/>
      <c r="N62" s="32"/>
      <c r="O62" s="32"/>
      <c r="P62" s="32"/>
      <c r="Q62" s="32"/>
      <c r="R62" s="32"/>
      <c r="S62" s="32"/>
    </row>
    <row r="63" spans="1:19" s="114" customFormat="1" ht="12.75" customHeight="1">
      <c r="A63" s="111"/>
      <c r="B63" s="318" t="s">
        <v>215</v>
      </c>
      <c r="C63" s="140">
        <v>0</v>
      </c>
      <c r="D63" s="121">
        <v>0</v>
      </c>
      <c r="E63" s="43">
        <f>-74250+75</f>
        <v>-74175</v>
      </c>
      <c r="F63" s="121">
        <v>0</v>
      </c>
      <c r="G63" s="121">
        <v>0</v>
      </c>
      <c r="H63" s="43">
        <f>-H50</f>
        <v>68497</v>
      </c>
      <c r="I63" s="43">
        <v>-6472</v>
      </c>
      <c r="J63" s="43">
        <f>+SUM(C63:H63)+I63</f>
        <v>-12150</v>
      </c>
      <c r="K63" s="43">
        <v>0</v>
      </c>
      <c r="L63" s="50">
        <f t="shared" si="6"/>
        <v>-12150</v>
      </c>
      <c r="M63" s="32"/>
      <c r="N63" s="47"/>
      <c r="O63" s="47"/>
      <c r="P63" s="47"/>
      <c r="Q63" s="47"/>
      <c r="R63" s="47"/>
      <c r="S63" s="47"/>
    </row>
    <row r="64" spans="1:19" s="114" customFormat="1" ht="12.75" customHeight="1">
      <c r="A64" s="111"/>
      <c r="B64" s="318" t="s">
        <v>216</v>
      </c>
      <c r="C64" s="140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43">
        <f>+SUM(C64:I64)</f>
        <v>0</v>
      </c>
      <c r="K64" s="43">
        <v>0</v>
      </c>
      <c r="L64" s="50">
        <f t="shared" si="6"/>
        <v>0</v>
      </c>
      <c r="M64" s="32"/>
      <c r="N64" s="47"/>
      <c r="O64" s="47"/>
      <c r="P64" s="47"/>
      <c r="Q64" s="47"/>
      <c r="R64" s="47"/>
      <c r="S64" s="47"/>
    </row>
    <row r="65" spans="1:19" s="114" customFormat="1" ht="12.75" customHeight="1">
      <c r="A65" s="111"/>
      <c r="B65" s="318" t="s">
        <v>217</v>
      </c>
      <c r="C65" s="140">
        <v>0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43">
        <f>+SUM(C65:I65)</f>
        <v>0</v>
      </c>
      <c r="K65" s="43">
        <v>0</v>
      </c>
      <c r="L65" s="50">
        <f t="shared" si="6"/>
        <v>0</v>
      </c>
      <c r="M65" s="32"/>
      <c r="N65" s="47"/>
      <c r="O65" s="47"/>
      <c r="P65" s="47"/>
      <c r="Q65" s="47"/>
      <c r="R65" s="47"/>
      <c r="S65" s="47"/>
    </row>
    <row r="66" spans="1:19" s="114" customFormat="1" ht="12.75" customHeight="1">
      <c r="A66" s="111"/>
      <c r="B66" s="318" t="s">
        <v>218</v>
      </c>
      <c r="C66" s="140">
        <v>0</v>
      </c>
      <c r="D66" s="121">
        <v>0</v>
      </c>
      <c r="E66" s="43">
        <v>0</v>
      </c>
      <c r="F66" s="121">
        <v>0</v>
      </c>
      <c r="G66" s="121">
        <v>0</v>
      </c>
      <c r="H66" s="121">
        <v>0</v>
      </c>
      <c r="I66" s="121">
        <v>0</v>
      </c>
      <c r="J66" s="43">
        <f>+SUM(C66:H66)-I66</f>
        <v>0</v>
      </c>
      <c r="K66" s="43">
        <v>0</v>
      </c>
      <c r="L66" s="50">
        <f t="shared" si="6"/>
        <v>0</v>
      </c>
      <c r="M66" s="32"/>
      <c r="N66" s="47"/>
      <c r="O66" s="47"/>
      <c r="P66" s="47"/>
      <c r="Q66" s="47"/>
      <c r="R66" s="47"/>
      <c r="S66" s="47"/>
    </row>
    <row r="67" spans="1:19" s="114" customFormat="1" ht="12.75" customHeight="1">
      <c r="A67" s="111"/>
      <c r="B67" s="318" t="s">
        <v>219</v>
      </c>
      <c r="C67" s="122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43">
        <f>+SUM(C67:H67)-I67</f>
        <v>0</v>
      </c>
      <c r="K67" s="43">
        <v>0</v>
      </c>
      <c r="L67" s="50">
        <f t="shared" si="6"/>
        <v>0</v>
      </c>
      <c r="M67" s="32"/>
      <c r="N67" s="47"/>
      <c r="O67" s="47"/>
      <c r="P67" s="47"/>
      <c r="Q67" s="47"/>
      <c r="R67" s="47"/>
      <c r="S67" s="47"/>
    </row>
    <row r="68" spans="1:19" s="114" customFormat="1" ht="12.75" customHeight="1">
      <c r="A68" s="111"/>
      <c r="B68" s="318" t="s">
        <v>220</v>
      </c>
      <c r="C68" s="116">
        <v>0</v>
      </c>
      <c r="D68" s="123">
        <v>0</v>
      </c>
      <c r="E68" s="124">
        <v>6468</v>
      </c>
      <c r="F68" s="123">
        <v>0</v>
      </c>
      <c r="G68" s="123">
        <v>0</v>
      </c>
      <c r="H68" s="123">
        <v>0</v>
      </c>
      <c r="I68" s="123">
        <v>0</v>
      </c>
      <c r="J68" s="43">
        <f>+SUM(C68:H68)-I68</f>
        <v>6468</v>
      </c>
      <c r="K68" s="123">
        <v>0</v>
      </c>
      <c r="L68" s="50">
        <f t="shared" si="6"/>
        <v>6468</v>
      </c>
      <c r="M68" s="47"/>
      <c r="N68" s="47"/>
      <c r="O68" s="47"/>
      <c r="P68" s="47"/>
      <c r="Q68" s="47"/>
      <c r="R68" s="47"/>
      <c r="S68" s="47"/>
    </row>
    <row r="69" spans="1:19" ht="12.75" customHeight="1" thickBot="1">
      <c r="A69" s="125"/>
      <c r="B69" s="319" t="s">
        <v>221</v>
      </c>
      <c r="C69" s="126">
        <f>+C50+C52</f>
        <v>189334</v>
      </c>
      <c r="D69" s="127">
        <v>0</v>
      </c>
      <c r="E69" s="127">
        <f aca="true" t="shared" si="8" ref="E69:L69">+E50+E51+E52</f>
        <v>229728</v>
      </c>
      <c r="F69" s="127">
        <f t="shared" si="8"/>
        <v>0</v>
      </c>
      <c r="G69" s="127">
        <f t="shared" si="8"/>
        <v>0</v>
      </c>
      <c r="H69" s="127">
        <f t="shared" si="8"/>
        <v>15329</v>
      </c>
      <c r="I69" s="127">
        <f t="shared" si="8"/>
        <v>-4703</v>
      </c>
      <c r="J69" s="127">
        <f t="shared" si="8"/>
        <v>429688</v>
      </c>
      <c r="K69" s="127">
        <f t="shared" si="8"/>
        <v>34103</v>
      </c>
      <c r="L69" s="128">
        <f t="shared" si="8"/>
        <v>463791</v>
      </c>
      <c r="M69" s="278"/>
      <c r="N69" s="32"/>
      <c r="O69" s="32"/>
      <c r="P69" s="32"/>
      <c r="Q69" s="32"/>
      <c r="R69" s="32"/>
      <c r="S69" s="32"/>
    </row>
    <row r="70" spans="1:19" ht="15">
      <c r="A70" s="32"/>
      <c r="B70" s="51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32"/>
      <c r="N70" s="32"/>
      <c r="O70" s="32"/>
      <c r="P70" s="32"/>
      <c r="Q70" s="32"/>
      <c r="R70" s="32"/>
      <c r="S70" s="32"/>
    </row>
    <row r="71" spans="1:19" ht="15.75" customHeight="1">
      <c r="A71" s="357" t="s">
        <v>173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2"/>
      <c r="N71" s="32"/>
      <c r="O71" s="32"/>
      <c r="P71" s="32"/>
      <c r="Q71" s="32"/>
      <c r="R71" s="32"/>
      <c r="S71" s="32"/>
    </row>
    <row r="72" spans="1:19" ht="13.5">
      <c r="A72" s="357" t="s">
        <v>174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2"/>
      <c r="N72" s="32"/>
      <c r="O72" s="32"/>
      <c r="P72" s="32"/>
      <c r="Q72" s="32"/>
      <c r="R72" s="32"/>
      <c r="S72" s="32"/>
    </row>
    <row r="73" spans="1:19" ht="13.5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32"/>
      <c r="N73" s="32"/>
      <c r="O73" s="32"/>
      <c r="P73" s="32"/>
      <c r="Q73" s="32"/>
      <c r="R73" s="32"/>
      <c r="S73" s="32"/>
    </row>
    <row r="74" spans="1:19" ht="13.5">
      <c r="A74" s="347" t="s">
        <v>175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2"/>
      <c r="N74" s="32"/>
      <c r="O74" s="32"/>
      <c r="P74" s="32"/>
      <c r="Q74" s="32"/>
      <c r="R74" s="32"/>
      <c r="S74" s="32"/>
    </row>
    <row r="75" spans="1:19" ht="13.5">
      <c r="A75" s="357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2"/>
      <c r="N75" s="32"/>
      <c r="O75" s="32"/>
      <c r="P75" s="32"/>
      <c r="Q75" s="32"/>
      <c r="R75" s="32"/>
      <c r="S75" s="32"/>
    </row>
    <row r="76" spans="1:19" ht="13.5">
      <c r="A76" s="32"/>
      <c r="B76" s="32"/>
      <c r="C76" s="347"/>
      <c r="D76" s="347"/>
      <c r="E76" s="347"/>
      <c r="F76" s="347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2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ht="13.5">
      <c r="A83" s="32"/>
    </row>
  </sheetData>
  <sheetProtection/>
  <mergeCells count="14">
    <mergeCell ref="C76:F76"/>
    <mergeCell ref="A72:L72"/>
    <mergeCell ref="A2:L2"/>
    <mergeCell ref="A4:L4"/>
    <mergeCell ref="A6:L6"/>
    <mergeCell ref="A7:L7"/>
    <mergeCell ref="A8:L8"/>
    <mergeCell ref="A9:L9"/>
    <mergeCell ref="A75:L75"/>
    <mergeCell ref="B1:L1"/>
    <mergeCell ref="C11:J11"/>
    <mergeCell ref="C41:J41"/>
    <mergeCell ref="A71:L71"/>
    <mergeCell ref="A74:L74"/>
  </mergeCells>
  <printOptions horizontalCentered="1"/>
  <pageMargins left="0.1968503937007874" right="0.1968503937007874" top="2.2440944881889764" bottom="0.1968503937007874" header="0.5118110236220472" footer="0.5118110236220472"/>
  <pageSetup fitToHeight="1" fitToWidth="1" horizontalDpi="600" verticalDpi="600" orientation="portrait" paperSize="9" scale="56" r:id="rId1"/>
  <ignoredErrors>
    <ignoredError sqref="J61:J62 J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77"/>
  <sheetViews>
    <sheetView showGridLines="0" zoomScale="98" zoomScaleNormal="98" zoomScaleSheetLayoutView="95" zoomScalePageLayoutView="0" workbookViewId="0" topLeftCell="A34">
      <selection activeCell="E62" sqref="E1:G62"/>
    </sheetView>
  </sheetViews>
  <sheetFormatPr defaultColWidth="9.140625" defaultRowHeight="12.75"/>
  <cols>
    <col min="1" max="1" width="0.85546875" style="180" customWidth="1"/>
    <col min="2" max="2" width="70.7109375" style="167" customWidth="1"/>
    <col min="3" max="4" width="10.7109375" style="167" customWidth="1"/>
    <col min="5" max="6" width="9.140625" style="167" customWidth="1"/>
    <col min="7" max="7" width="9.140625" style="180" customWidth="1"/>
    <col min="8" max="16384" width="9.140625" style="167" customWidth="1"/>
  </cols>
  <sheetData>
    <row r="1" spans="2:4" ht="29.25" customHeight="1">
      <c r="B1" s="366" t="s">
        <v>363</v>
      </c>
      <c r="C1" s="366"/>
      <c r="D1" s="366"/>
    </row>
    <row r="2" spans="1:18" ht="22.5" customHeight="1">
      <c r="A2" s="344" t="s">
        <v>241</v>
      </c>
      <c r="B2" s="344"/>
      <c r="C2" s="344"/>
      <c r="D2" s="344"/>
      <c r="E2" s="166"/>
      <c r="G2" s="167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16.5" customHeight="1">
      <c r="A3" s="198"/>
      <c r="B3" s="168"/>
      <c r="C3" s="168"/>
      <c r="D3" s="168"/>
      <c r="G3" s="167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15">
      <c r="A4" s="169" t="s">
        <v>242</v>
      </c>
      <c r="B4" s="170"/>
      <c r="C4" s="171"/>
      <c r="D4" s="171"/>
      <c r="G4" s="167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s="174" customFormat="1" ht="16.5">
      <c r="A5" s="169" t="s">
        <v>364</v>
      </c>
      <c r="B5" s="172"/>
      <c r="C5" s="173"/>
      <c r="D5" s="173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1:18" ht="15">
      <c r="A6" s="169" t="s">
        <v>365</v>
      </c>
      <c r="B6" s="170"/>
      <c r="C6" s="175"/>
      <c r="D6" s="175"/>
      <c r="G6" s="167"/>
      <c r="I6" s="185"/>
      <c r="J6" s="185"/>
      <c r="K6" s="185"/>
      <c r="L6" s="185"/>
      <c r="M6" s="185"/>
      <c r="N6" s="185"/>
      <c r="O6" s="185"/>
      <c r="P6" s="185"/>
      <c r="Q6" s="185"/>
      <c r="R6" s="185"/>
    </row>
    <row r="7" spans="1:18" ht="1.5" customHeight="1">
      <c r="A7" s="176"/>
      <c r="B7" s="170"/>
      <c r="C7" s="175"/>
      <c r="D7" s="175"/>
      <c r="G7" s="167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s="179" customFormat="1" ht="17.25" customHeight="1">
      <c r="A8" s="177" t="s">
        <v>243</v>
      </c>
      <c r="B8" s="172"/>
      <c r="C8" s="178"/>
      <c r="D8" s="178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7:18" ht="13.5">
      <c r="G9" s="167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7:18" ht="14.25" thickBot="1">
      <c r="G10" s="167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pans="1:4" s="185" customFormat="1" ht="12" customHeight="1">
      <c r="A11" s="181"/>
      <c r="B11" s="182"/>
      <c r="C11" s="183"/>
      <c r="D11" s="184"/>
    </row>
    <row r="12" spans="1:4" s="185" customFormat="1" ht="12" customHeight="1">
      <c r="A12" s="181"/>
      <c r="B12" s="186"/>
      <c r="C12" s="187">
        <v>2014</v>
      </c>
      <c r="D12" s="188" t="s">
        <v>281</v>
      </c>
    </row>
    <row r="13" spans="1:4" s="185" customFormat="1" ht="12" customHeight="1">
      <c r="A13" s="181"/>
      <c r="B13" s="189"/>
      <c r="C13" s="190"/>
      <c r="D13" s="223"/>
    </row>
    <row r="14" spans="1:4" s="185" customFormat="1" ht="12" customHeight="1">
      <c r="A14" s="181"/>
      <c r="B14" s="191"/>
      <c r="C14" s="192"/>
      <c r="D14" s="224"/>
    </row>
    <row r="15" spans="1:4" s="185" customFormat="1" ht="12" customHeight="1">
      <c r="A15" s="181"/>
      <c r="B15" s="326" t="s">
        <v>247</v>
      </c>
      <c r="C15" s="196">
        <f>+'P y G'!D77</f>
        <v>26463</v>
      </c>
      <c r="D15" s="225">
        <v>15329</v>
      </c>
    </row>
    <row r="16" spans="1:6" s="185" customFormat="1" ht="12" customHeight="1">
      <c r="A16" s="181"/>
      <c r="B16" s="327"/>
      <c r="C16" s="193"/>
      <c r="D16" s="226"/>
      <c r="E16" s="286"/>
      <c r="F16" s="286"/>
    </row>
    <row r="17" spans="1:6" s="185" customFormat="1" ht="12" customHeight="1">
      <c r="A17" s="181"/>
      <c r="B17" s="326" t="s">
        <v>248</v>
      </c>
      <c r="C17" s="197">
        <f>+C19+C26</f>
        <v>27422</v>
      </c>
      <c r="D17" s="225">
        <f>+D19+D26</f>
        <v>37898</v>
      </c>
      <c r="E17" s="204"/>
      <c r="F17" s="204"/>
    </row>
    <row r="18" spans="1:4" s="185" customFormat="1" ht="12" customHeight="1">
      <c r="A18" s="181"/>
      <c r="B18" s="326"/>
      <c r="C18" s="216"/>
      <c r="D18" s="227"/>
    </row>
    <row r="19" spans="1:4" s="185" customFormat="1" ht="12" customHeight="1">
      <c r="A19" s="181"/>
      <c r="B19" s="333" t="s">
        <v>249</v>
      </c>
      <c r="C19" s="215">
        <f>+SUM(C20:C24)</f>
        <v>314</v>
      </c>
      <c r="D19" s="269">
        <f>+SUM(D20:D24)</f>
        <v>0</v>
      </c>
    </row>
    <row r="20" spans="1:4" s="185" customFormat="1" ht="12" customHeight="1">
      <c r="A20" s="181"/>
      <c r="B20" s="334" t="s">
        <v>250</v>
      </c>
      <c r="C20" s="214">
        <f>(534-116)</f>
        <v>418</v>
      </c>
      <c r="D20" s="229">
        <v>0</v>
      </c>
    </row>
    <row r="21" spans="1:4" s="185" customFormat="1" ht="12" customHeight="1">
      <c r="A21" s="181"/>
      <c r="B21" s="334" t="s">
        <v>251</v>
      </c>
      <c r="C21" s="213">
        <v>0</v>
      </c>
      <c r="D21" s="229">
        <v>0</v>
      </c>
    </row>
    <row r="22" spans="1:4" s="185" customFormat="1" ht="12" customHeight="1">
      <c r="A22" s="181"/>
      <c r="B22" s="334" t="s">
        <v>252</v>
      </c>
      <c r="C22" s="213">
        <v>0</v>
      </c>
      <c r="D22" s="229">
        <v>0</v>
      </c>
    </row>
    <row r="23" spans="1:4" s="185" customFormat="1" ht="12" customHeight="1">
      <c r="A23" s="181"/>
      <c r="B23" s="334" t="s">
        <v>253</v>
      </c>
      <c r="C23" s="213"/>
      <c r="D23" s="229"/>
    </row>
    <row r="24" spans="1:4" s="185" customFormat="1" ht="12" customHeight="1">
      <c r="A24" s="181"/>
      <c r="B24" s="334" t="s">
        <v>254</v>
      </c>
      <c r="C24" s="285">
        <f>-ROUND(C20*25%,0)+1</f>
        <v>-104</v>
      </c>
      <c r="D24" s="229">
        <v>0</v>
      </c>
    </row>
    <row r="25" spans="1:4" s="185" customFormat="1" ht="12" customHeight="1">
      <c r="A25" s="181"/>
      <c r="B25" s="327"/>
      <c r="C25" s="212"/>
      <c r="D25" s="226"/>
    </row>
    <row r="26" spans="1:4" s="185" customFormat="1" ht="12" customHeight="1">
      <c r="A26" s="181"/>
      <c r="B26" s="333" t="s">
        <v>255</v>
      </c>
      <c r="C26" s="238">
        <f>+C31+C37+C42+C47+C52+C55</f>
        <v>27108</v>
      </c>
      <c r="D26" s="230">
        <f>+D31+D37+D42+D47+D52+D55</f>
        <v>37898</v>
      </c>
    </row>
    <row r="27" spans="1:4" s="185" customFormat="1" ht="12" customHeight="1">
      <c r="A27" s="181"/>
      <c r="B27" s="334" t="s">
        <v>256</v>
      </c>
      <c r="C27" s="217"/>
      <c r="D27" s="227"/>
    </row>
    <row r="28" spans="1:5" s="185" customFormat="1" ht="12" customHeight="1">
      <c r="A28" s="181"/>
      <c r="B28" s="335" t="s">
        <v>257</v>
      </c>
      <c r="C28" s="217">
        <v>42000</v>
      </c>
      <c r="D28" s="227">
        <f>56666+1</f>
        <v>56667</v>
      </c>
      <c r="E28" s="237"/>
    </row>
    <row r="29" spans="1:4" s="185" customFormat="1" ht="12" customHeight="1">
      <c r="A29" s="181"/>
      <c r="B29" s="335" t="s">
        <v>258</v>
      </c>
      <c r="C29" s="212">
        <v>-5474</v>
      </c>
      <c r="D29" s="226">
        <v>-6010</v>
      </c>
    </row>
    <row r="30" spans="1:9" s="185" customFormat="1" ht="12" customHeight="1">
      <c r="A30" s="181"/>
      <c r="B30" s="335" t="s">
        <v>259</v>
      </c>
      <c r="C30" s="218">
        <v>0</v>
      </c>
      <c r="D30" s="231">
        <v>0</v>
      </c>
      <c r="I30" s="194"/>
    </row>
    <row r="31" spans="1:9" s="185" customFormat="1" ht="12" customHeight="1">
      <c r="A31" s="181"/>
      <c r="B31" s="328"/>
      <c r="C31" s="239">
        <f>+C28+C29</f>
        <v>36526</v>
      </c>
      <c r="D31" s="232">
        <f>+D28+D29</f>
        <v>50657</v>
      </c>
      <c r="I31" s="194"/>
    </row>
    <row r="32" spans="1:4" s="185" customFormat="1" ht="14.25" customHeight="1">
      <c r="A32" s="181"/>
      <c r="B32" s="334" t="s">
        <v>260</v>
      </c>
      <c r="C32" s="212"/>
      <c r="D32" s="226"/>
    </row>
    <row r="33" spans="1:9" s="185" customFormat="1" ht="12" customHeight="1">
      <c r="A33" s="181"/>
      <c r="B33" s="335" t="s">
        <v>261</v>
      </c>
      <c r="C33" s="213">
        <v>0</v>
      </c>
      <c r="D33" s="229">
        <v>0</v>
      </c>
      <c r="I33" s="194"/>
    </row>
    <row r="34" spans="1:4" s="185" customFormat="1" ht="12" customHeight="1">
      <c r="A34" s="181"/>
      <c r="B34" s="335" t="s">
        <v>262</v>
      </c>
      <c r="C34" s="213">
        <v>0</v>
      </c>
      <c r="D34" s="229">
        <v>0</v>
      </c>
    </row>
    <row r="35" spans="1:4" s="185" customFormat="1" ht="12.75" customHeight="1">
      <c r="A35" s="181"/>
      <c r="B35" s="335" t="s">
        <v>263</v>
      </c>
      <c r="C35" s="213">
        <v>0</v>
      </c>
      <c r="D35" s="229">
        <v>0</v>
      </c>
    </row>
    <row r="36" spans="1:4" s="185" customFormat="1" ht="12" customHeight="1">
      <c r="A36" s="181"/>
      <c r="B36" s="335" t="s">
        <v>264</v>
      </c>
      <c r="C36" s="213">
        <v>0</v>
      </c>
      <c r="D36" s="229">
        <v>0</v>
      </c>
    </row>
    <row r="37" spans="1:4" s="185" customFormat="1" ht="12" customHeight="1">
      <c r="A37" s="181"/>
      <c r="B37" s="329"/>
      <c r="C37" s="219">
        <f>SUM(C33:C36)</f>
        <v>0</v>
      </c>
      <c r="D37" s="233">
        <f>SUM(D33:D36)</f>
        <v>0</v>
      </c>
    </row>
    <row r="38" spans="1:4" s="185" customFormat="1" ht="12.75" customHeight="1">
      <c r="A38" s="181"/>
      <c r="B38" s="334" t="s">
        <v>265</v>
      </c>
      <c r="C38" s="213"/>
      <c r="D38" s="229"/>
    </row>
    <row r="39" spans="1:4" s="185" customFormat="1" ht="12.75" customHeight="1">
      <c r="A39" s="181"/>
      <c r="B39" s="335" t="s">
        <v>266</v>
      </c>
      <c r="C39" s="213">
        <v>0</v>
      </c>
      <c r="D39" s="229">
        <v>0</v>
      </c>
    </row>
    <row r="40" spans="1:4" s="185" customFormat="1" ht="12" customHeight="1">
      <c r="A40" s="181"/>
      <c r="B40" s="335" t="s">
        <v>267</v>
      </c>
      <c r="C40" s="213">
        <v>0</v>
      </c>
      <c r="D40" s="229">
        <v>0</v>
      </c>
    </row>
    <row r="41" spans="1:4" s="185" customFormat="1" ht="12" customHeight="1">
      <c r="A41" s="181"/>
      <c r="B41" s="335" t="s">
        <v>268</v>
      </c>
      <c r="C41" s="213">
        <v>0</v>
      </c>
      <c r="D41" s="229">
        <v>0</v>
      </c>
    </row>
    <row r="42" spans="1:4" s="185" customFormat="1" ht="12" customHeight="1">
      <c r="A42" s="181"/>
      <c r="B42" s="336"/>
      <c r="C42" s="219">
        <f>+SUM(C38:C41)</f>
        <v>0</v>
      </c>
      <c r="D42" s="233">
        <f>+SUM(D38:D41)</f>
        <v>0</v>
      </c>
    </row>
    <row r="43" spans="1:4" s="185" customFormat="1" ht="12.75" customHeight="1">
      <c r="A43" s="181"/>
      <c r="B43" s="334" t="s">
        <v>269</v>
      </c>
      <c r="C43" s="214"/>
      <c r="D43" s="228"/>
    </row>
    <row r="44" spans="1:4" s="185" customFormat="1" ht="13.5" customHeight="1">
      <c r="A44" s="181"/>
      <c r="B44" s="335" t="s">
        <v>270</v>
      </c>
      <c r="C44" s="213">
        <v>0</v>
      </c>
      <c r="D44" s="229">
        <v>0</v>
      </c>
    </row>
    <row r="45" spans="1:4" s="185" customFormat="1" ht="12" customHeight="1">
      <c r="A45" s="181"/>
      <c r="B45" s="335" t="s">
        <v>271</v>
      </c>
      <c r="C45" s="213">
        <v>0</v>
      </c>
      <c r="D45" s="229">
        <v>0</v>
      </c>
    </row>
    <row r="46" spans="1:4" s="185" customFormat="1" ht="12" customHeight="1">
      <c r="A46" s="181"/>
      <c r="B46" s="335" t="s">
        <v>272</v>
      </c>
      <c r="C46" s="218">
        <v>0</v>
      </c>
      <c r="D46" s="231">
        <v>0</v>
      </c>
    </row>
    <row r="47" spans="1:4" s="185" customFormat="1" ht="12" customHeight="1">
      <c r="A47" s="181"/>
      <c r="B47" s="336"/>
      <c r="C47" s="220">
        <f>+SUM(C44:C46)</f>
        <v>0</v>
      </c>
      <c r="D47" s="234">
        <f>+SUM(D44:D46)</f>
        <v>0</v>
      </c>
    </row>
    <row r="48" spans="1:4" s="185" customFormat="1" ht="12" customHeight="1">
      <c r="A48" s="181"/>
      <c r="B48" s="334" t="s">
        <v>273</v>
      </c>
      <c r="C48" s="213"/>
      <c r="D48" s="229"/>
    </row>
    <row r="49" spans="1:4" s="185" customFormat="1" ht="12.75" customHeight="1">
      <c r="A49" s="181"/>
      <c r="B49" s="335" t="s">
        <v>274</v>
      </c>
      <c r="C49" s="213">
        <v>0</v>
      </c>
      <c r="D49" s="229">
        <v>0</v>
      </c>
    </row>
    <row r="50" spans="1:4" s="185" customFormat="1" ht="12" customHeight="1">
      <c r="A50" s="181"/>
      <c r="B50" s="335" t="s">
        <v>275</v>
      </c>
      <c r="C50" s="213">
        <v>0</v>
      </c>
      <c r="D50" s="229">
        <v>0</v>
      </c>
    </row>
    <row r="51" spans="1:4" s="185" customFormat="1" ht="12" customHeight="1">
      <c r="A51" s="181"/>
      <c r="B51" s="335" t="s">
        <v>276</v>
      </c>
      <c r="C51" s="218">
        <v>0</v>
      </c>
      <c r="D51" s="231">
        <v>0</v>
      </c>
    </row>
    <row r="52" spans="1:4" s="185" customFormat="1" ht="12" customHeight="1">
      <c r="A52" s="181"/>
      <c r="B52" s="330"/>
      <c r="C52" s="220">
        <f>+SUM(C49:C51)</f>
        <v>0</v>
      </c>
      <c r="D52" s="234">
        <f>+SUM(D49:D51)</f>
        <v>0</v>
      </c>
    </row>
    <row r="53" spans="1:4" s="185" customFormat="1" ht="12" customHeight="1">
      <c r="A53" s="181"/>
      <c r="B53" s="327"/>
      <c r="C53" s="213"/>
      <c r="D53" s="229"/>
    </row>
    <row r="54" spans="1:4" s="185" customFormat="1" ht="12.75" customHeight="1">
      <c r="A54" s="181"/>
      <c r="B54" s="334" t="s">
        <v>277</v>
      </c>
      <c r="C54" s="213" t="s">
        <v>280</v>
      </c>
      <c r="D54" s="229" t="s">
        <v>282</v>
      </c>
    </row>
    <row r="55" spans="1:4" s="185" customFormat="1" ht="12" customHeight="1">
      <c r="A55" s="181"/>
      <c r="B55" s="334" t="s">
        <v>278</v>
      </c>
      <c r="C55" s="216">
        <v>-9418</v>
      </c>
      <c r="D55" s="227">
        <f>-12759</f>
        <v>-12759</v>
      </c>
    </row>
    <row r="56" spans="1:4" s="185" customFormat="1" ht="12" customHeight="1">
      <c r="A56" s="181"/>
      <c r="B56" s="327"/>
      <c r="C56" s="212"/>
      <c r="D56" s="226"/>
    </row>
    <row r="57" spans="1:6" s="185" customFormat="1" ht="14.25" thickBot="1">
      <c r="A57" s="181"/>
      <c r="B57" s="331" t="s">
        <v>279</v>
      </c>
      <c r="C57" s="240">
        <f>C15+C17</f>
        <v>53885</v>
      </c>
      <c r="D57" s="235">
        <f>D15+D17</f>
        <v>53227</v>
      </c>
      <c r="F57" s="195"/>
    </row>
    <row r="58" spans="4:7" ht="13.5">
      <c r="D58" s="236"/>
      <c r="G58" s="167"/>
    </row>
    <row r="59" spans="1:7" ht="13.5">
      <c r="A59" s="365" t="s">
        <v>244</v>
      </c>
      <c r="B59" s="365"/>
      <c r="C59" s="365"/>
      <c r="D59" s="365"/>
      <c r="G59" s="167"/>
    </row>
    <row r="60" ht="13.5">
      <c r="G60" s="167"/>
    </row>
    <row r="61" spans="1:7" ht="13.5">
      <c r="A61" s="365" t="s">
        <v>245</v>
      </c>
      <c r="B61" s="365"/>
      <c r="C61" s="365"/>
      <c r="D61" s="365"/>
      <c r="G61" s="167"/>
    </row>
    <row r="62" spans="1:7" ht="13.5">
      <c r="A62" s="365" t="s">
        <v>246</v>
      </c>
      <c r="B62" s="365"/>
      <c r="C62" s="365"/>
      <c r="D62" s="365"/>
      <c r="G62" s="167"/>
    </row>
    <row r="63" ht="13.5">
      <c r="G63" s="167"/>
    </row>
    <row r="64" spans="1:7" ht="13.5">
      <c r="A64" s="167"/>
      <c r="G64" s="167"/>
    </row>
    <row r="65" spans="7:17" ht="13.5">
      <c r="G65" s="167"/>
      <c r="L65" s="243"/>
      <c r="M65" s="243"/>
      <c r="N65" s="243"/>
      <c r="O65" s="243"/>
      <c r="P65" s="243"/>
      <c r="Q65" s="243"/>
    </row>
    <row r="66" spans="7:17" ht="13.5">
      <c r="G66" s="167"/>
      <c r="L66" s="243"/>
      <c r="M66" s="243"/>
      <c r="N66" s="243"/>
      <c r="O66" s="243"/>
      <c r="P66" s="243"/>
      <c r="Q66" s="243"/>
    </row>
    <row r="67" spans="7:17" ht="13.5">
      <c r="G67" s="167"/>
      <c r="L67" s="244"/>
      <c r="M67" s="244"/>
      <c r="N67" s="244"/>
      <c r="O67" s="244"/>
      <c r="P67" s="244"/>
      <c r="Q67" s="244"/>
    </row>
    <row r="68" ht="13.5">
      <c r="G68" s="241"/>
    </row>
    <row r="69" ht="13.5">
      <c r="G69" s="241"/>
    </row>
    <row r="70" ht="13.5">
      <c r="G70" s="241"/>
    </row>
    <row r="71" ht="13.5">
      <c r="G71" s="241"/>
    </row>
    <row r="72" ht="13.5">
      <c r="G72" s="241"/>
    </row>
    <row r="73" ht="13.5">
      <c r="G73" s="241"/>
    </row>
    <row r="74" ht="13.5">
      <c r="G74" s="241"/>
    </row>
    <row r="75" ht="13.5">
      <c r="G75" s="241"/>
    </row>
    <row r="76" ht="13.5">
      <c r="G76" s="242"/>
    </row>
    <row r="77" ht="13.5">
      <c r="G77" s="241"/>
    </row>
  </sheetData>
  <sheetProtection/>
  <mergeCells count="5">
    <mergeCell ref="A61:D61"/>
    <mergeCell ref="A62:D62"/>
    <mergeCell ref="A59:D59"/>
    <mergeCell ref="A2:D2"/>
    <mergeCell ref="B1:D1"/>
  </mergeCells>
  <printOptions horizontalCentered="1"/>
  <pageMargins left="0.1968503937007874" right="0.1968503937007874" top="2.7559055118110236" bottom="0.1968503937007874" header="0.5118110236220472" footer="0.5118110236220472"/>
  <pageSetup firstPageNumber="11" useFirstPageNumber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5"/>
  <sheetViews>
    <sheetView showGridLines="0" zoomScale="80" zoomScaleNormal="80" zoomScaleSheetLayoutView="85" zoomScalePageLayoutView="0" workbookViewId="0" topLeftCell="A34">
      <selection activeCell="F54" sqref="F54"/>
    </sheetView>
  </sheetViews>
  <sheetFormatPr defaultColWidth="9.140625" defaultRowHeight="12.75"/>
  <cols>
    <col min="1" max="1" width="0.5625" style="31" customWidth="1"/>
    <col min="2" max="2" width="80.28125" style="31" customWidth="1"/>
    <col min="3" max="4" width="12.7109375" style="38" customWidth="1"/>
    <col min="5" max="5" width="9.140625" style="31" customWidth="1"/>
    <col min="6" max="6" width="22.8515625" style="31" customWidth="1"/>
    <col min="7" max="16384" width="9.140625" style="31" customWidth="1"/>
  </cols>
  <sheetData>
    <row r="1" spans="2:4" ht="42" customHeight="1">
      <c r="B1" s="367" t="s">
        <v>363</v>
      </c>
      <c r="C1" s="368"/>
      <c r="D1" s="368"/>
    </row>
    <row r="2" spans="1:4" s="16" customFormat="1" ht="18">
      <c r="A2" s="354" t="s">
        <v>283</v>
      </c>
      <c r="B2" s="354"/>
      <c r="C2" s="354"/>
      <c r="D2" s="354"/>
    </row>
    <row r="3" spans="1:4" s="16" customFormat="1" ht="15.75">
      <c r="A3" s="14"/>
      <c r="B3" s="15"/>
      <c r="C3" s="17"/>
      <c r="D3" s="17"/>
    </row>
    <row r="4" spans="1:4" s="18" customFormat="1" ht="15.75" customHeight="1">
      <c r="A4" s="345" t="s">
        <v>284</v>
      </c>
      <c r="B4" s="345"/>
      <c r="C4" s="345"/>
      <c r="D4" s="345"/>
    </row>
    <row r="5" spans="1:4" s="18" customFormat="1" ht="15.75" customHeight="1">
      <c r="A5" s="345" t="s">
        <v>365</v>
      </c>
      <c r="B5" s="345"/>
      <c r="C5" s="345"/>
      <c r="D5" s="345"/>
    </row>
    <row r="6" spans="1:4" s="18" customFormat="1" ht="0.75" customHeight="1">
      <c r="A6" s="345"/>
      <c r="B6" s="345"/>
      <c r="C6" s="345"/>
      <c r="D6" s="345"/>
    </row>
    <row r="7" spans="1:4" s="18" customFormat="1" ht="12.75" customHeight="1">
      <c r="A7" s="346" t="s">
        <v>285</v>
      </c>
      <c r="B7" s="346"/>
      <c r="C7" s="346"/>
      <c r="D7" s="346"/>
    </row>
    <row r="8" spans="1:11" ht="14.25" thickBot="1">
      <c r="A8" s="30"/>
      <c r="B8" s="30"/>
      <c r="C8" s="32"/>
      <c r="D8" s="32"/>
      <c r="E8" s="30"/>
      <c r="F8" s="30"/>
      <c r="G8" s="30"/>
      <c r="H8" s="30"/>
      <c r="I8" s="30"/>
      <c r="J8" s="30"/>
      <c r="K8" s="30"/>
    </row>
    <row r="9" spans="1:11" s="34" customFormat="1" ht="12.75" customHeight="1">
      <c r="A9" s="245"/>
      <c r="B9" s="246"/>
      <c r="C9" s="290"/>
      <c r="D9" s="291"/>
      <c r="E9" s="33"/>
      <c r="F9" s="33"/>
      <c r="G9" s="33"/>
      <c r="H9" s="33"/>
      <c r="I9" s="33"/>
      <c r="J9" s="33"/>
      <c r="K9" s="33"/>
    </row>
    <row r="10" spans="1:11" s="34" customFormat="1" ht="12.75" customHeight="1">
      <c r="A10" s="247"/>
      <c r="B10" s="248"/>
      <c r="C10" s="289">
        <v>2014</v>
      </c>
      <c r="D10" s="288" t="s">
        <v>345</v>
      </c>
      <c r="E10" s="33"/>
      <c r="F10" s="33"/>
      <c r="G10" s="33"/>
      <c r="H10" s="33"/>
      <c r="I10" s="33"/>
      <c r="J10" s="33"/>
      <c r="K10" s="33"/>
    </row>
    <row r="11" spans="1:11" ht="12.75" customHeight="1">
      <c r="A11" s="249"/>
      <c r="B11" s="250"/>
      <c r="C11" s="251"/>
      <c r="D11" s="252"/>
      <c r="E11" s="30"/>
      <c r="F11" s="30"/>
      <c r="G11" s="30"/>
      <c r="H11" s="30"/>
      <c r="I11" s="30"/>
      <c r="J11" s="30"/>
      <c r="K11" s="30"/>
    </row>
    <row r="12" spans="1:11" s="34" customFormat="1" ht="12.75" customHeight="1">
      <c r="A12" s="253"/>
      <c r="B12" s="292" t="s">
        <v>288</v>
      </c>
      <c r="C12" s="254">
        <f>+C13+C14+C17+C23+C28</f>
        <v>72021.25499000004</v>
      </c>
      <c r="D12" s="255">
        <f>+D13+D14+D17+D23+D28</f>
        <v>-328521</v>
      </c>
      <c r="E12" s="33"/>
      <c r="F12" s="33"/>
      <c r="G12" s="33"/>
      <c r="H12" s="33"/>
      <c r="I12" s="33"/>
      <c r="J12" s="33"/>
      <c r="K12" s="33"/>
    </row>
    <row r="13" spans="1:11" ht="12.75" customHeight="1">
      <c r="A13" s="249"/>
      <c r="B13" s="292" t="s">
        <v>289</v>
      </c>
      <c r="C13" s="256">
        <f>+'P y G'!D77</f>
        <v>26463</v>
      </c>
      <c r="D13" s="257">
        <f>+'P y G'!E73</f>
        <v>33708</v>
      </c>
      <c r="E13" s="30"/>
      <c r="F13" s="35"/>
      <c r="G13" s="30"/>
      <c r="H13" s="30"/>
      <c r="I13" s="30"/>
      <c r="J13" s="30"/>
      <c r="K13" s="30"/>
    </row>
    <row r="14" spans="1:11" ht="12.75" customHeight="1">
      <c r="A14" s="249"/>
      <c r="B14" s="292" t="s">
        <v>290</v>
      </c>
      <c r="C14" s="256">
        <f>+C15+C16</f>
        <v>63184</v>
      </c>
      <c r="D14" s="257">
        <f>+D15+D16</f>
        <v>83574</v>
      </c>
      <c r="E14" s="30"/>
      <c r="F14" s="30"/>
      <c r="G14" s="30"/>
      <c r="H14" s="30"/>
      <c r="I14" s="30"/>
      <c r="J14" s="30"/>
      <c r="K14" s="30"/>
    </row>
    <row r="15" spans="1:11" ht="12.75" customHeight="1">
      <c r="A15" s="249"/>
      <c r="B15" s="337" t="s">
        <v>291</v>
      </c>
      <c r="C15" s="258">
        <f>-'P y G'!D45</f>
        <v>6178</v>
      </c>
      <c r="D15" s="259">
        <v>6138</v>
      </c>
      <c r="E15" s="30"/>
      <c r="F15" s="30"/>
      <c r="G15" s="30"/>
      <c r="H15" s="30"/>
      <c r="I15" s="30"/>
      <c r="J15" s="30"/>
      <c r="K15" s="30"/>
    </row>
    <row r="16" spans="1:11" ht="12.75" customHeight="1">
      <c r="A16" s="249"/>
      <c r="B16" s="337" t="s">
        <v>292</v>
      </c>
      <c r="C16" s="258">
        <v>57006</v>
      </c>
      <c r="D16" s="259">
        <f>73726+3710</f>
        <v>77436</v>
      </c>
      <c r="E16" s="30"/>
      <c r="F16" s="30"/>
      <c r="G16" s="30"/>
      <c r="H16" s="30"/>
      <c r="I16" s="30"/>
      <c r="J16" s="30"/>
      <c r="K16" s="30"/>
    </row>
    <row r="17" spans="1:11" ht="12.75" customHeight="1">
      <c r="A17" s="249"/>
      <c r="B17" s="292" t="s">
        <v>293</v>
      </c>
      <c r="C17" s="256">
        <f>SUM(C18:C22)</f>
        <v>1041907.25499</v>
      </c>
      <c r="D17" s="257">
        <f>SUM(D18:D22)</f>
        <v>-735624</v>
      </c>
      <c r="E17" s="30"/>
      <c r="F17" s="30"/>
      <c r="G17" s="30"/>
      <c r="H17" s="30"/>
      <c r="I17" s="30"/>
      <c r="J17" s="30"/>
      <c r="K17" s="30"/>
    </row>
    <row r="18" spans="1:11" ht="12.75" customHeight="1">
      <c r="A18" s="249"/>
      <c r="B18" s="337" t="s">
        <v>294</v>
      </c>
      <c r="C18" s="258">
        <v>-9305</v>
      </c>
      <c r="D18" s="259">
        <v>3492</v>
      </c>
      <c r="E18" s="30"/>
      <c r="F18" s="30"/>
      <c r="G18" s="30"/>
      <c r="H18" s="30"/>
      <c r="I18" s="30"/>
      <c r="J18" s="30"/>
      <c r="K18" s="30"/>
    </row>
    <row r="19" spans="1:11" s="34" customFormat="1" ht="12.75" customHeight="1">
      <c r="A19" s="253"/>
      <c r="B19" s="337" t="s">
        <v>295</v>
      </c>
      <c r="C19" s="258">
        <v>0</v>
      </c>
      <c r="D19" s="259">
        <v>0</v>
      </c>
      <c r="E19" s="33"/>
      <c r="F19" s="33"/>
      <c r="G19" s="33"/>
      <c r="H19" s="33"/>
      <c r="I19" s="33"/>
      <c r="J19" s="33"/>
      <c r="K19" s="33"/>
    </row>
    <row r="20" spans="1:11" s="34" customFormat="1" ht="12.75" customHeight="1">
      <c r="A20" s="249"/>
      <c r="B20" s="337" t="s">
        <v>296</v>
      </c>
      <c r="C20" s="258">
        <v>814163</v>
      </c>
      <c r="D20" s="259">
        <v>-723212</v>
      </c>
      <c r="E20" s="33"/>
      <c r="F20" s="33"/>
      <c r="G20" s="33"/>
      <c r="H20" s="33"/>
      <c r="I20" s="33"/>
      <c r="J20" s="33"/>
      <c r="K20" s="33"/>
    </row>
    <row r="21" spans="1:11" ht="12.75" customHeight="1">
      <c r="A21" s="249"/>
      <c r="B21" s="337" t="s">
        <v>297</v>
      </c>
      <c r="C21" s="258">
        <v>233608</v>
      </c>
      <c r="D21" s="259">
        <v>-18739</v>
      </c>
      <c r="E21" s="30"/>
      <c r="F21" s="30"/>
      <c r="G21" s="30"/>
      <c r="H21" s="30"/>
      <c r="I21" s="30"/>
      <c r="J21" s="30"/>
      <c r="K21" s="30"/>
    </row>
    <row r="22" spans="1:11" ht="12.75" customHeight="1">
      <c r="A22" s="253"/>
      <c r="B22" s="337" t="s">
        <v>298</v>
      </c>
      <c r="C22" s="258">
        <v>3441.25499</v>
      </c>
      <c r="D22" s="259">
        <v>2835</v>
      </c>
      <c r="E22" s="30"/>
      <c r="F22" s="30"/>
      <c r="G22" s="30"/>
      <c r="H22" s="30"/>
      <c r="I22" s="30"/>
      <c r="J22" s="30"/>
      <c r="K22" s="30"/>
    </row>
    <row r="23" spans="1:11" ht="12.75" customHeight="1">
      <c r="A23" s="253"/>
      <c r="B23" s="292" t="s">
        <v>299</v>
      </c>
      <c r="C23" s="256">
        <f>SUM(C24:C27)</f>
        <v>-1055822</v>
      </c>
      <c r="D23" s="257">
        <f>SUM(D24:D27)</f>
        <v>293812</v>
      </c>
      <c r="E23" s="30"/>
      <c r="F23" s="30"/>
      <c r="G23" s="30"/>
      <c r="H23" s="30"/>
      <c r="I23" s="30"/>
      <c r="J23" s="30"/>
      <c r="K23" s="30"/>
    </row>
    <row r="24" spans="1:11" ht="12.75" customHeight="1">
      <c r="A24" s="253"/>
      <c r="B24" s="337" t="s">
        <v>300</v>
      </c>
      <c r="C24" s="258">
        <v>458</v>
      </c>
      <c r="D24" s="259">
        <v>-1239</v>
      </c>
      <c r="E24" s="30"/>
      <c r="F24" s="30"/>
      <c r="G24" s="30"/>
      <c r="H24" s="30"/>
      <c r="I24" s="30"/>
      <c r="J24" s="30"/>
      <c r="K24" s="30"/>
    </row>
    <row r="25" spans="1:11" ht="12.75" customHeight="1">
      <c r="A25" s="253"/>
      <c r="B25" s="337" t="s">
        <v>301</v>
      </c>
      <c r="C25" s="258">
        <v>0</v>
      </c>
      <c r="D25" s="259">
        <v>0</v>
      </c>
      <c r="E25" s="30"/>
      <c r="F25" s="30"/>
      <c r="G25" s="30"/>
      <c r="H25" s="30"/>
      <c r="I25" s="30"/>
      <c r="J25" s="30"/>
      <c r="K25" s="30"/>
    </row>
    <row r="26" spans="1:11" ht="12.75" customHeight="1">
      <c r="A26" s="253"/>
      <c r="B26" s="337" t="s">
        <v>302</v>
      </c>
      <c r="C26" s="258">
        <v>-1070963</v>
      </c>
      <c r="D26" s="259">
        <v>308403</v>
      </c>
      <c r="E26" s="30"/>
      <c r="F26" s="30"/>
      <c r="G26" s="30"/>
      <c r="H26" s="30"/>
      <c r="I26" s="30"/>
      <c r="J26" s="30"/>
      <c r="K26" s="30"/>
    </row>
    <row r="27" spans="1:11" ht="12.75" customHeight="1">
      <c r="A27" s="253"/>
      <c r="B27" s="337" t="s">
        <v>303</v>
      </c>
      <c r="C27" s="258">
        <f>14682+1</f>
        <v>14683</v>
      </c>
      <c r="D27" s="259">
        <v>-13352</v>
      </c>
      <c r="E27" s="30"/>
      <c r="F27" s="30"/>
      <c r="G27" s="30"/>
      <c r="H27" s="30"/>
      <c r="I27" s="30"/>
      <c r="J27" s="30"/>
      <c r="K27" s="30"/>
    </row>
    <row r="28" spans="1:11" ht="12.75" customHeight="1">
      <c r="A28" s="249"/>
      <c r="B28" s="292" t="s">
        <v>304</v>
      </c>
      <c r="C28" s="256">
        <v>-3711</v>
      </c>
      <c r="D28" s="257">
        <v>-3991</v>
      </c>
      <c r="E28" s="30"/>
      <c r="F28" s="30"/>
      <c r="G28" s="30"/>
      <c r="H28" s="30"/>
      <c r="I28" s="30"/>
      <c r="J28" s="30"/>
      <c r="K28" s="30"/>
    </row>
    <row r="29" spans="1:11" ht="12.75" customHeight="1">
      <c r="A29" s="249"/>
      <c r="B29" s="292" t="s">
        <v>305</v>
      </c>
      <c r="C29" s="260">
        <f>+C38+C30</f>
        <v>8114</v>
      </c>
      <c r="D29" s="261">
        <f>+D38+D30</f>
        <v>-15569</v>
      </c>
      <c r="E29" s="30"/>
      <c r="F29" s="30"/>
      <c r="G29" s="30"/>
      <c r="H29" s="30"/>
      <c r="I29" s="30"/>
      <c r="J29" s="30"/>
      <c r="K29" s="30"/>
    </row>
    <row r="30" spans="1:11" ht="12.75" customHeight="1">
      <c r="A30" s="249"/>
      <c r="B30" s="292" t="s">
        <v>306</v>
      </c>
      <c r="C30" s="256">
        <f>+SUM(C31:C37)</f>
        <v>-18918</v>
      </c>
      <c r="D30" s="257">
        <f>+SUM(D31:D37)</f>
        <v>-24751</v>
      </c>
      <c r="E30" s="30"/>
      <c r="F30" s="30"/>
      <c r="G30" s="30"/>
      <c r="H30" s="30"/>
      <c r="I30" s="30"/>
      <c r="J30" s="30"/>
      <c r="K30" s="30"/>
    </row>
    <row r="31" spans="1:11" ht="12.75" customHeight="1">
      <c r="A31" s="249"/>
      <c r="B31" s="293" t="s">
        <v>307</v>
      </c>
      <c r="C31" s="258">
        <v>-2801</v>
      </c>
      <c r="D31" s="259">
        <v>-9117</v>
      </c>
      <c r="E31" s="159">
        <v>2609</v>
      </c>
      <c r="F31" s="30"/>
      <c r="G31" s="30"/>
      <c r="H31" s="30"/>
      <c r="I31" s="30"/>
      <c r="J31" s="30"/>
      <c r="K31" s="30"/>
    </row>
    <row r="32" spans="1:11" ht="12.75" customHeight="1">
      <c r="A32" s="249"/>
      <c r="B32" s="293" t="s">
        <v>308</v>
      </c>
      <c r="C32" s="258">
        <v>-34</v>
      </c>
      <c r="D32" s="259">
        <v>-24</v>
      </c>
      <c r="E32" s="30"/>
      <c r="F32" s="30"/>
      <c r="G32" s="30"/>
      <c r="H32" s="30"/>
      <c r="I32" s="30"/>
      <c r="J32" s="30"/>
      <c r="K32" s="30"/>
    </row>
    <row r="33" spans="1:11" ht="12.75" customHeight="1">
      <c r="A33" s="249"/>
      <c r="B33" s="293" t="s">
        <v>309</v>
      </c>
      <c r="C33" s="258">
        <v>0</v>
      </c>
      <c r="D33" s="259">
        <v>-120</v>
      </c>
      <c r="E33" s="30"/>
      <c r="F33" s="30"/>
      <c r="G33" s="30"/>
      <c r="H33" s="30"/>
      <c r="I33" s="30"/>
      <c r="J33" s="30"/>
      <c r="K33" s="30"/>
    </row>
    <row r="34" spans="1:11" ht="12.75" customHeight="1">
      <c r="A34" s="249"/>
      <c r="B34" s="293" t="s">
        <v>310</v>
      </c>
      <c r="C34" s="258">
        <v>0</v>
      </c>
      <c r="D34" s="259">
        <v>0</v>
      </c>
      <c r="E34" s="30"/>
      <c r="F34" s="30"/>
      <c r="G34" s="30"/>
      <c r="H34" s="30"/>
      <c r="I34" s="30"/>
      <c r="J34" s="30"/>
      <c r="K34" s="30"/>
    </row>
    <row r="35" spans="1:11" ht="12.75" customHeight="1">
      <c r="A35" s="249"/>
      <c r="B35" s="293" t="s">
        <v>311</v>
      </c>
      <c r="C35" s="258">
        <v>-16083</v>
      </c>
      <c r="D35" s="259">
        <v>-15490</v>
      </c>
      <c r="E35" s="30"/>
      <c r="F35" s="30"/>
      <c r="G35" s="30"/>
      <c r="H35" s="30"/>
      <c r="I35" s="30"/>
      <c r="J35" s="30"/>
      <c r="K35" s="30"/>
    </row>
    <row r="36" spans="1:11" ht="12.75" customHeight="1">
      <c r="A36" s="249"/>
      <c r="B36" s="293" t="s">
        <v>312</v>
      </c>
      <c r="C36" s="258">
        <v>0</v>
      </c>
      <c r="D36" s="259">
        <v>0</v>
      </c>
      <c r="E36" s="30"/>
      <c r="F36" s="30"/>
      <c r="G36" s="30"/>
      <c r="H36" s="30"/>
      <c r="I36" s="30"/>
      <c r="J36" s="30"/>
      <c r="K36" s="30"/>
    </row>
    <row r="37" spans="1:11" ht="12.75" customHeight="1">
      <c r="A37" s="249"/>
      <c r="B37" s="293" t="s">
        <v>313</v>
      </c>
      <c r="C37" s="258">
        <v>0</v>
      </c>
      <c r="D37" s="259">
        <v>0</v>
      </c>
      <c r="E37" s="30"/>
      <c r="F37" s="30"/>
      <c r="G37" s="30"/>
      <c r="H37" s="30"/>
      <c r="I37" s="30"/>
      <c r="J37" s="30"/>
      <c r="K37" s="30"/>
    </row>
    <row r="38" spans="1:11" ht="12.75" customHeight="1">
      <c r="A38" s="249"/>
      <c r="B38" s="292" t="s">
        <v>314</v>
      </c>
      <c r="C38" s="256">
        <f>+C39+C43</f>
        <v>27032</v>
      </c>
      <c r="D38" s="257">
        <f>+D39+D43</f>
        <v>9182</v>
      </c>
      <c r="E38" s="30"/>
      <c r="F38" s="30"/>
      <c r="G38" s="30"/>
      <c r="H38" s="30"/>
      <c r="I38" s="30"/>
      <c r="J38" s="30"/>
      <c r="K38" s="30"/>
    </row>
    <row r="39" spans="1:11" ht="12.75" customHeight="1">
      <c r="A39" s="249"/>
      <c r="B39" s="293" t="s">
        <v>315</v>
      </c>
      <c r="C39" s="258">
        <v>0</v>
      </c>
      <c r="D39" s="259">
        <v>0</v>
      </c>
      <c r="E39" s="30"/>
      <c r="F39" s="30"/>
      <c r="G39" s="30"/>
      <c r="H39" s="30"/>
      <c r="I39" s="30"/>
      <c r="J39" s="30"/>
      <c r="K39" s="30"/>
    </row>
    <row r="40" spans="1:11" ht="12.75" customHeight="1">
      <c r="A40" s="249"/>
      <c r="B40" s="293" t="s">
        <v>316</v>
      </c>
      <c r="C40" s="258">
        <v>0</v>
      </c>
      <c r="D40" s="259">
        <v>0</v>
      </c>
      <c r="E40" s="30"/>
      <c r="F40" s="30"/>
      <c r="G40" s="30"/>
      <c r="H40" s="30"/>
      <c r="I40" s="30"/>
      <c r="J40" s="30"/>
      <c r="K40" s="30"/>
    </row>
    <row r="41" spans="1:11" ht="12.75" customHeight="1">
      <c r="A41" s="249"/>
      <c r="B41" s="293" t="s">
        <v>317</v>
      </c>
      <c r="C41" s="258">
        <v>0</v>
      </c>
      <c r="D41" s="259">
        <v>0</v>
      </c>
      <c r="E41" s="30"/>
      <c r="F41" s="30"/>
      <c r="G41" s="30"/>
      <c r="H41" s="30"/>
      <c r="I41" s="30"/>
      <c r="J41" s="30"/>
      <c r="K41" s="30"/>
    </row>
    <row r="42" spans="1:11" ht="12.75" customHeight="1">
      <c r="A42" s="249"/>
      <c r="B42" s="293" t="s">
        <v>318</v>
      </c>
      <c r="C42" s="258">
        <v>0</v>
      </c>
      <c r="D42" s="259">
        <v>0</v>
      </c>
      <c r="E42" s="30"/>
      <c r="F42" s="30"/>
      <c r="G42" s="30"/>
      <c r="H42" s="30"/>
      <c r="I42" s="30"/>
      <c r="J42" s="30"/>
      <c r="K42" s="30"/>
    </row>
    <row r="43" spans="1:11" ht="12.75" customHeight="1">
      <c r="A43" s="249"/>
      <c r="B43" s="293" t="s">
        <v>319</v>
      </c>
      <c r="C43" s="258">
        <v>27032</v>
      </c>
      <c r="D43" s="259">
        <v>9182</v>
      </c>
      <c r="E43" s="30"/>
      <c r="F43" s="30"/>
      <c r="G43" s="30"/>
      <c r="H43" s="30"/>
      <c r="I43" s="30"/>
      <c r="J43" s="30"/>
      <c r="K43" s="30"/>
    </row>
    <row r="44" spans="1:11" ht="12.75" customHeight="1">
      <c r="A44" s="249"/>
      <c r="B44" s="293" t="s">
        <v>320</v>
      </c>
      <c r="C44" s="258">
        <v>0</v>
      </c>
      <c r="D44" s="259">
        <v>0</v>
      </c>
      <c r="E44" s="30"/>
      <c r="F44" s="30"/>
      <c r="G44" s="30"/>
      <c r="H44" s="30"/>
      <c r="I44" s="30"/>
      <c r="J44" s="30"/>
      <c r="K44" s="30"/>
    </row>
    <row r="45" spans="1:11" ht="12.75" customHeight="1">
      <c r="A45" s="249"/>
      <c r="B45" s="293" t="s">
        <v>321</v>
      </c>
      <c r="C45" s="258">
        <v>0</v>
      </c>
      <c r="D45" s="259">
        <v>0</v>
      </c>
      <c r="E45" s="30"/>
      <c r="F45" s="30"/>
      <c r="G45" s="30"/>
      <c r="H45" s="30"/>
      <c r="I45" s="30"/>
      <c r="J45" s="30"/>
      <c r="K45" s="30"/>
    </row>
    <row r="46" spans="1:11" ht="12.75" customHeight="1">
      <c r="A46" s="249"/>
      <c r="B46" s="292" t="s">
        <v>322</v>
      </c>
      <c r="C46" s="260">
        <f>+C53+C47</f>
        <v>13310</v>
      </c>
      <c r="D46" s="261">
        <f>+D53+D47</f>
        <v>9379</v>
      </c>
      <c r="E46" s="30"/>
      <c r="F46" s="30"/>
      <c r="G46" s="30"/>
      <c r="H46" s="30"/>
      <c r="I46" s="30"/>
      <c r="J46" s="30"/>
      <c r="K46" s="30"/>
    </row>
    <row r="47" spans="1:11" ht="12.75" customHeight="1">
      <c r="A47" s="249"/>
      <c r="B47" s="292" t="s">
        <v>323</v>
      </c>
      <c r="C47" s="256">
        <f>+SUM(C48:C52)</f>
        <v>-6840</v>
      </c>
      <c r="D47" s="257">
        <f>+SUM(D48:D52)</f>
        <v>-6653</v>
      </c>
      <c r="E47" s="30"/>
      <c r="F47" s="30"/>
      <c r="G47" s="30"/>
      <c r="H47" s="30"/>
      <c r="I47" s="30"/>
      <c r="J47" s="30"/>
      <c r="K47" s="30"/>
    </row>
    <row r="48" spans="1:11" ht="12.75" customHeight="1">
      <c r="A48" s="249"/>
      <c r="B48" s="293" t="s">
        <v>324</v>
      </c>
      <c r="C48" s="287">
        <f>-6629-1</f>
        <v>-6630</v>
      </c>
      <c r="D48" s="259">
        <v>-6472</v>
      </c>
      <c r="E48" s="30"/>
      <c r="F48" s="30"/>
      <c r="G48" s="30"/>
      <c r="H48" s="30"/>
      <c r="I48" s="30"/>
      <c r="J48" s="30"/>
      <c r="K48" s="30"/>
    </row>
    <row r="49" spans="1:11" ht="12.75" customHeight="1">
      <c r="A49" s="249"/>
      <c r="B49" s="293" t="s">
        <v>325</v>
      </c>
      <c r="C49" s="258">
        <v>0</v>
      </c>
      <c r="D49" s="259">
        <v>0</v>
      </c>
      <c r="E49" s="30"/>
      <c r="F49" s="30"/>
      <c r="G49" s="30"/>
      <c r="H49" s="30"/>
      <c r="I49" s="30"/>
      <c r="J49" s="30"/>
      <c r="K49" s="30"/>
    </row>
    <row r="50" spans="1:11" ht="12.75" customHeight="1">
      <c r="A50" s="249"/>
      <c r="B50" s="293" t="s">
        <v>326</v>
      </c>
      <c r="C50" s="287">
        <v>-210</v>
      </c>
      <c r="D50" s="259">
        <v>-181</v>
      </c>
      <c r="E50" s="30"/>
      <c r="F50" s="30"/>
      <c r="G50" s="30"/>
      <c r="H50" s="30"/>
      <c r="I50" s="30"/>
      <c r="J50" s="30"/>
      <c r="K50" s="30"/>
    </row>
    <row r="51" spans="1:11" ht="12.75" customHeight="1">
      <c r="A51" s="249"/>
      <c r="B51" s="293" t="s">
        <v>327</v>
      </c>
      <c r="C51" s="258">
        <v>0</v>
      </c>
      <c r="D51" s="259">
        <v>0</v>
      </c>
      <c r="E51" s="30"/>
      <c r="F51" s="30"/>
      <c r="G51" s="30"/>
      <c r="H51" s="30"/>
      <c r="I51" s="30"/>
      <c r="J51" s="30"/>
      <c r="K51" s="30"/>
    </row>
    <row r="52" spans="1:11" ht="12.75" customHeight="1">
      <c r="A52" s="249"/>
      <c r="B52" s="293" t="s">
        <v>328</v>
      </c>
      <c r="C52" s="258">
        <v>0</v>
      </c>
      <c r="D52" s="259">
        <v>0</v>
      </c>
      <c r="E52" s="30"/>
      <c r="F52" s="30"/>
      <c r="G52" s="30"/>
      <c r="H52" s="30"/>
      <c r="I52" s="30"/>
      <c r="J52" s="30"/>
      <c r="K52" s="30"/>
    </row>
    <row r="53" spans="1:11" ht="12.75" customHeight="1">
      <c r="A53" s="249"/>
      <c r="B53" s="292" t="s">
        <v>329</v>
      </c>
      <c r="C53" s="256">
        <f>+SUM(C54:C58)</f>
        <v>20150</v>
      </c>
      <c r="D53" s="257">
        <f>+SUM(D54:D58)</f>
        <v>16032</v>
      </c>
      <c r="E53" s="30"/>
      <c r="F53" s="30"/>
      <c r="G53" s="30"/>
      <c r="H53" s="30"/>
      <c r="I53" s="30"/>
      <c r="J53" s="30"/>
      <c r="K53" s="30"/>
    </row>
    <row r="54" spans="1:11" ht="12.75" customHeight="1">
      <c r="A54" s="249"/>
      <c r="B54" s="293" t="s">
        <v>330</v>
      </c>
      <c r="C54" s="258">
        <v>0</v>
      </c>
      <c r="D54" s="259">
        <v>0</v>
      </c>
      <c r="E54" s="30"/>
      <c r="F54" s="30"/>
      <c r="G54" s="30"/>
      <c r="H54" s="30"/>
      <c r="I54" s="30"/>
      <c r="J54" s="30"/>
      <c r="K54" s="30"/>
    </row>
    <row r="55" spans="1:11" ht="12.75" customHeight="1">
      <c r="A55" s="249"/>
      <c r="B55" s="293" t="s">
        <v>331</v>
      </c>
      <c r="C55" s="287">
        <v>20150</v>
      </c>
      <c r="D55" s="259">
        <v>16032</v>
      </c>
      <c r="E55" s="30"/>
      <c r="F55" s="30"/>
      <c r="G55" s="159"/>
      <c r="H55" s="30"/>
      <c r="I55" s="30"/>
      <c r="J55" s="30"/>
      <c r="K55" s="30"/>
    </row>
    <row r="56" spans="1:11" ht="12.75" customHeight="1">
      <c r="A56" s="249"/>
      <c r="B56" s="293" t="s">
        <v>332</v>
      </c>
      <c r="C56" s="258">
        <v>0</v>
      </c>
      <c r="D56" s="259">
        <v>0</v>
      </c>
      <c r="E56" s="30"/>
      <c r="F56" s="30"/>
      <c r="G56" s="30"/>
      <c r="H56" s="30"/>
      <c r="I56" s="30"/>
      <c r="J56" s="30"/>
      <c r="K56" s="30"/>
    </row>
    <row r="57" spans="1:11" ht="12.75" customHeight="1">
      <c r="A57" s="249"/>
      <c r="B57" s="293" t="s">
        <v>333</v>
      </c>
      <c r="C57" s="262">
        <v>0</v>
      </c>
      <c r="D57" s="263">
        <v>0</v>
      </c>
      <c r="E57" s="30"/>
      <c r="F57" s="30"/>
      <c r="G57" s="30"/>
      <c r="H57" s="30"/>
      <c r="I57" s="30"/>
      <c r="J57" s="30"/>
      <c r="K57" s="30"/>
    </row>
    <row r="58" spans="1:11" ht="12.75" customHeight="1">
      <c r="A58" s="249"/>
      <c r="B58" s="292" t="s">
        <v>334</v>
      </c>
      <c r="C58" s="260">
        <v>0</v>
      </c>
      <c r="D58" s="261">
        <v>0</v>
      </c>
      <c r="E58" s="30"/>
      <c r="F58" s="30"/>
      <c r="G58" s="30"/>
      <c r="H58" s="30"/>
      <c r="I58" s="30"/>
      <c r="J58" s="30"/>
      <c r="K58" s="30"/>
    </row>
    <row r="59" spans="1:11" ht="14.25" customHeight="1">
      <c r="A59" s="249"/>
      <c r="B59" s="292" t="s">
        <v>335</v>
      </c>
      <c r="C59" s="260">
        <f>+C12+C29+C46+C58</f>
        <v>93445.25499000004</v>
      </c>
      <c r="D59" s="261">
        <f>+D12+D29+D46+D58</f>
        <v>-334711</v>
      </c>
      <c r="E59" s="30"/>
      <c r="F59" s="30"/>
      <c r="G59" s="30"/>
      <c r="H59" s="30"/>
      <c r="I59" s="30"/>
      <c r="J59" s="30"/>
      <c r="K59" s="30"/>
    </row>
    <row r="60" spans="1:11" ht="12.75" customHeight="1">
      <c r="A60" s="249"/>
      <c r="B60" s="292" t="s">
        <v>336</v>
      </c>
      <c r="C60" s="260">
        <v>66681</v>
      </c>
      <c r="D60" s="261">
        <v>419772</v>
      </c>
      <c r="E60" s="30"/>
      <c r="F60" s="30"/>
      <c r="G60" s="30"/>
      <c r="H60" s="30"/>
      <c r="I60" s="30"/>
      <c r="J60" s="30"/>
      <c r="K60" s="30"/>
    </row>
    <row r="61" spans="1:11" ht="12.75" customHeight="1">
      <c r="A61" s="249"/>
      <c r="B61" s="292" t="s">
        <v>337</v>
      </c>
      <c r="C61" s="260">
        <v>160126</v>
      </c>
      <c r="D61" s="261">
        <f>D59+D60</f>
        <v>85061</v>
      </c>
      <c r="E61" s="30"/>
      <c r="F61" s="30"/>
      <c r="G61" s="30"/>
      <c r="H61" s="30"/>
      <c r="I61" s="30"/>
      <c r="J61" s="30"/>
      <c r="K61" s="30"/>
    </row>
    <row r="62" spans="1:11" ht="12.75" customHeight="1">
      <c r="A62" s="249"/>
      <c r="B62" s="292" t="s">
        <v>338</v>
      </c>
      <c r="C62" s="264"/>
      <c r="D62" s="265"/>
      <c r="E62" s="30"/>
      <c r="F62" s="30"/>
      <c r="G62" s="30"/>
      <c r="H62" s="30"/>
      <c r="I62" s="30"/>
      <c r="J62" s="30"/>
      <c r="K62" s="30"/>
    </row>
    <row r="63" spans="1:11" ht="12.75" customHeight="1">
      <c r="A63" s="249"/>
      <c r="B63" s="292" t="s">
        <v>339</v>
      </c>
      <c r="C63" s="258"/>
      <c r="D63" s="259"/>
      <c r="E63" s="30"/>
      <c r="F63" s="30"/>
      <c r="G63" s="30"/>
      <c r="H63" s="30"/>
      <c r="I63" s="30"/>
      <c r="J63" s="30"/>
      <c r="K63" s="30"/>
    </row>
    <row r="64" spans="1:11" ht="12.75" customHeight="1">
      <c r="A64" s="249"/>
      <c r="B64" s="293" t="s">
        <v>340</v>
      </c>
      <c r="C64" s="258">
        <v>29572</v>
      </c>
      <c r="D64" s="259">
        <v>30585</v>
      </c>
      <c r="E64" s="30"/>
      <c r="F64" s="30"/>
      <c r="G64" s="30"/>
      <c r="H64" s="30"/>
      <c r="I64" s="30"/>
      <c r="J64" s="30"/>
      <c r="K64" s="30"/>
    </row>
    <row r="65" spans="1:11" ht="12.75" customHeight="1">
      <c r="A65" s="249"/>
      <c r="B65" s="293" t="s">
        <v>341</v>
      </c>
      <c r="C65" s="258">
        <v>0</v>
      </c>
      <c r="D65" s="259">
        <v>1</v>
      </c>
      <c r="E65" s="30"/>
      <c r="F65" s="30"/>
      <c r="G65" s="30"/>
      <c r="H65" s="30"/>
      <c r="I65" s="30"/>
      <c r="J65" s="30"/>
      <c r="K65" s="30"/>
    </row>
    <row r="66" spans="1:11" ht="12.75" customHeight="1">
      <c r="A66" s="249"/>
      <c r="B66" s="293" t="s">
        <v>342</v>
      </c>
      <c r="C66" s="258">
        <v>130554</v>
      </c>
      <c r="D66" s="259">
        <v>36096</v>
      </c>
      <c r="E66" s="30"/>
      <c r="F66" s="90"/>
      <c r="G66" s="30"/>
      <c r="H66" s="30"/>
      <c r="I66" s="30"/>
      <c r="J66" s="30"/>
      <c r="K66" s="30"/>
    </row>
    <row r="67" spans="1:11" ht="12.75" customHeight="1">
      <c r="A67" s="249"/>
      <c r="B67" s="293" t="s">
        <v>343</v>
      </c>
      <c r="C67" s="258">
        <v>0</v>
      </c>
      <c r="D67" s="259">
        <v>0</v>
      </c>
      <c r="E67" s="30"/>
      <c r="F67" s="30"/>
      <c r="G67" s="30"/>
      <c r="H67" s="30"/>
      <c r="I67" s="30"/>
      <c r="J67" s="30"/>
      <c r="K67" s="30"/>
    </row>
    <row r="68" spans="1:11" s="34" customFormat="1" ht="15.75" thickBot="1">
      <c r="A68" s="266"/>
      <c r="B68" s="294" t="s">
        <v>344</v>
      </c>
      <c r="C68" s="267">
        <f>+C61-SUM(C64:C67)</f>
        <v>0</v>
      </c>
      <c r="D68" s="268">
        <f>+D61-SUM(D64:D67)</f>
        <v>18379</v>
      </c>
      <c r="E68" s="33"/>
      <c r="F68" s="33"/>
      <c r="G68" s="33"/>
      <c r="H68" s="33"/>
      <c r="I68" s="33"/>
      <c r="J68" s="33"/>
      <c r="K68" s="33"/>
    </row>
    <row r="69" spans="2:11" ht="5.25" customHeight="1">
      <c r="B69" s="36"/>
      <c r="C69" s="37"/>
      <c r="D69" s="37"/>
      <c r="E69" s="30"/>
      <c r="F69" s="30"/>
      <c r="G69" s="30"/>
      <c r="H69" s="30"/>
      <c r="I69" s="30"/>
      <c r="J69" s="30"/>
      <c r="K69" s="30"/>
    </row>
    <row r="70" spans="1:4" s="4" customFormat="1" ht="12.75" customHeight="1">
      <c r="A70" s="347" t="s">
        <v>286</v>
      </c>
      <c r="B70" s="347"/>
      <c r="C70" s="347"/>
      <c r="D70" s="347"/>
    </row>
    <row r="71" spans="1:4" s="4" customFormat="1" ht="6.75" customHeight="1">
      <c r="A71" s="347"/>
      <c r="B71" s="347"/>
      <c r="C71" s="347"/>
      <c r="D71" s="347"/>
    </row>
    <row r="72" spans="1:4" s="4" customFormat="1" ht="26.25" customHeight="1">
      <c r="A72" s="352" t="s">
        <v>287</v>
      </c>
      <c r="B72" s="352"/>
      <c r="C72" s="352"/>
      <c r="D72" s="352"/>
    </row>
    <row r="73" spans="1:11" ht="13.5">
      <c r="A73" s="347"/>
      <c r="B73" s="347"/>
      <c r="C73" s="347"/>
      <c r="D73" s="347"/>
      <c r="E73" s="30"/>
      <c r="F73" s="30"/>
      <c r="G73" s="30"/>
      <c r="H73" s="30"/>
      <c r="I73" s="30"/>
      <c r="J73" s="30"/>
      <c r="K73" s="30"/>
    </row>
    <row r="74" spans="1:11" ht="13.5">
      <c r="A74" s="30"/>
      <c r="B74" s="30"/>
      <c r="C74" s="32"/>
      <c r="D74" s="32"/>
      <c r="E74" s="30"/>
      <c r="F74" s="30"/>
      <c r="G74" s="30"/>
      <c r="H74" s="30"/>
      <c r="I74" s="30"/>
      <c r="J74" s="30"/>
      <c r="K74" s="30"/>
    </row>
    <row r="75" spans="1:11" ht="13.5">
      <c r="A75" s="30"/>
      <c r="B75" s="30"/>
      <c r="C75" s="32"/>
      <c r="D75" s="32"/>
      <c r="E75" s="30"/>
      <c r="F75" s="30"/>
      <c r="G75" s="30"/>
      <c r="H75" s="30"/>
      <c r="I75" s="30"/>
      <c r="J75" s="30"/>
      <c r="K75" s="30"/>
    </row>
    <row r="76" spans="1:11" ht="13.5">
      <c r="A76" s="30"/>
      <c r="B76" s="30"/>
      <c r="C76" s="32"/>
      <c r="D76" s="32"/>
      <c r="E76" s="30"/>
      <c r="F76" s="30"/>
      <c r="G76" s="30"/>
      <c r="H76" s="30"/>
      <c r="I76" s="30"/>
      <c r="J76" s="30"/>
      <c r="K76" s="30"/>
    </row>
    <row r="77" spans="1:11" ht="13.5">
      <c r="A77" s="30"/>
      <c r="B77" s="30"/>
      <c r="C77" s="32"/>
      <c r="D77" s="32"/>
      <c r="E77" s="30"/>
      <c r="F77" s="30"/>
      <c r="G77" s="30"/>
      <c r="H77" s="30"/>
      <c r="I77" s="30"/>
      <c r="J77" s="30"/>
      <c r="K77" s="30"/>
    </row>
    <row r="78" spans="1:11" ht="13.5">
      <c r="A78" s="30"/>
      <c r="B78" s="30"/>
      <c r="C78" s="32"/>
      <c r="D78" s="32"/>
      <c r="E78" s="30"/>
      <c r="F78" s="30"/>
      <c r="G78" s="30"/>
      <c r="H78" s="30"/>
      <c r="I78" s="30"/>
      <c r="J78" s="30"/>
      <c r="K78" s="30"/>
    </row>
    <row r="79" spans="1:11" ht="13.5">
      <c r="A79" s="30"/>
      <c r="B79" s="30"/>
      <c r="C79" s="32"/>
      <c r="D79" s="32"/>
      <c r="E79" s="30"/>
      <c r="F79" s="30"/>
      <c r="G79" s="30"/>
      <c r="H79" s="30"/>
      <c r="I79" s="30"/>
      <c r="J79" s="30"/>
      <c r="K79" s="30"/>
    </row>
    <row r="80" spans="1:11" ht="13.5">
      <c r="A80" s="30"/>
      <c r="B80" s="30"/>
      <c r="C80" s="32"/>
      <c r="D80" s="32"/>
      <c r="E80" s="30"/>
      <c r="F80" s="30"/>
      <c r="G80" s="30"/>
      <c r="H80" s="30"/>
      <c r="I80" s="30"/>
      <c r="J80" s="30"/>
      <c r="K80" s="30"/>
    </row>
    <row r="81" spans="1:11" ht="13.5">
      <c r="A81" s="30"/>
      <c r="B81" s="30"/>
      <c r="C81" s="32"/>
      <c r="D81" s="32"/>
      <c r="E81" s="30"/>
      <c r="F81" s="30"/>
      <c r="G81" s="30"/>
      <c r="H81" s="30"/>
      <c r="I81" s="30"/>
      <c r="J81" s="30"/>
      <c r="K81" s="30"/>
    </row>
    <row r="82" spans="1:11" ht="13.5">
      <c r="A82" s="30"/>
      <c r="B82" s="30"/>
      <c r="C82" s="32"/>
      <c r="D82" s="32"/>
      <c r="E82" s="30"/>
      <c r="F82" s="30"/>
      <c r="G82" s="30"/>
      <c r="H82" s="30"/>
      <c r="I82" s="30"/>
      <c r="J82" s="30"/>
      <c r="K82" s="30"/>
    </row>
    <row r="83" spans="1:4" ht="13.5">
      <c r="A83" s="30"/>
      <c r="B83" s="30"/>
      <c r="C83" s="32"/>
      <c r="D83" s="32"/>
    </row>
    <row r="84" spans="1:4" ht="13.5">
      <c r="A84" s="30"/>
      <c r="B84" s="30"/>
      <c r="C84" s="32"/>
      <c r="D84" s="32"/>
    </row>
    <row r="85" ht="13.5">
      <c r="A85" s="30"/>
    </row>
  </sheetData>
  <sheetProtection/>
  <mergeCells count="10">
    <mergeCell ref="B1:D1"/>
    <mergeCell ref="A72:D72"/>
    <mergeCell ref="A73:D73"/>
    <mergeCell ref="A2:D2"/>
    <mergeCell ref="A5:D5"/>
    <mergeCell ref="A4:D4"/>
    <mergeCell ref="A6:D6"/>
    <mergeCell ref="A7:D7"/>
    <mergeCell ref="A70:D70"/>
    <mergeCell ref="A71:D71"/>
  </mergeCells>
  <printOptions horizontalCentered="1"/>
  <pageMargins left="0.1968503937007874" right="0.1968503937007874" top="2.2440944881889764" bottom="0.5905511811023623" header="0.2362204724409449" footer="0.15748031496062992"/>
  <pageSetup horizontalDpi="600" verticalDpi="600" orientation="portrait" scale="63" r:id="rId1"/>
  <rowBreaks count="1" manualBreakCount="1">
    <brk id="73" max="3" man="1"/>
  </rowBreaks>
  <ignoredErrors>
    <ignoredError sqref="C23:D23 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u970939</cp:lastModifiedBy>
  <cp:lastPrinted>2015-08-27T09:23:48Z</cp:lastPrinted>
  <dcterms:created xsi:type="dcterms:W3CDTF">1998-01-09T08:18:53Z</dcterms:created>
  <dcterms:modified xsi:type="dcterms:W3CDTF">2015-09-04T11:13:07Z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